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00" windowHeight="7530"/>
  </bookViews>
  <sheets>
    <sheet name="Arkusz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9" i="1"/>
  <c r="BC69"/>
  <c r="BA69"/>
  <c r="BA54"/>
  <c r="BA55"/>
  <c r="BA56"/>
  <c r="BA57"/>
  <c r="BA58"/>
  <c r="BA59"/>
  <c r="BA60"/>
  <c r="BA61"/>
  <c r="BA62"/>
  <c r="BA63"/>
  <c r="BA64"/>
  <c r="BA65"/>
  <c r="BA66"/>
  <c r="BA67"/>
  <c r="BA68"/>
  <c r="BA53"/>
  <c r="BA52"/>
  <c r="BJ69"/>
  <c r="BI69"/>
  <c r="BH69"/>
  <c r="AX69"/>
  <c r="AW69"/>
  <c r="BJ53" l="1"/>
  <c r="BJ54"/>
  <c r="BJ55"/>
  <c r="BJ56"/>
  <c r="BJ57"/>
  <c r="BJ58"/>
  <c r="BJ59"/>
  <c r="BJ60"/>
  <c r="BJ61"/>
  <c r="BJ62"/>
  <c r="BJ63"/>
  <c r="BJ64"/>
  <c r="BJ65"/>
  <c r="BJ66"/>
  <c r="BJ67"/>
  <c r="BJ68"/>
  <c r="BJ52"/>
  <c r="BC68" l="1"/>
  <c r="BC67"/>
  <c r="BF55"/>
  <c r="BF66"/>
  <c r="BF54"/>
  <c r="BG68"/>
  <c r="BG67"/>
  <c r="BG66"/>
  <c r="BG65"/>
  <c r="BG64"/>
  <c r="BG63"/>
  <c r="BG62"/>
  <c r="BG61"/>
  <c r="BG60"/>
  <c r="BG59"/>
  <c r="BG58"/>
  <c r="BG57"/>
  <c r="BG56"/>
  <c r="BG55"/>
  <c r="BG54"/>
  <c r="BG53"/>
  <c r="BG52"/>
  <c r="BG50"/>
  <c r="BF59" l="1"/>
  <c r="BF53"/>
  <c r="BF67"/>
  <c r="BF65"/>
  <c r="BF63"/>
  <c r="BF61"/>
  <c r="BF58"/>
  <c r="BF57"/>
  <c r="BF52"/>
  <c r="BF56"/>
  <c r="BF60"/>
  <c r="BF64"/>
  <c r="BF68"/>
  <c r="BF69" l="1"/>
  <c r="BK69" s="1"/>
</calcChain>
</file>

<file path=xl/sharedStrings.xml><?xml version="1.0" encoding="utf-8"?>
<sst xmlns="http://schemas.openxmlformats.org/spreadsheetml/2006/main" count="590" uniqueCount="148">
  <si>
    <t>LP</t>
  </si>
  <si>
    <t>Oznaczenie płatnika</t>
  </si>
  <si>
    <t>Czy punkt bierze udział w postępowaniu przetargowym</t>
  </si>
  <si>
    <t>Dane Nabywca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</si>
  <si>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</si>
  <si>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</si>
  <si>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</si>
  <si>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</si>
  <si>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</si>
  <si>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</si>
  <si>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Nazwa obowiązującego porozumienia</t>
  </si>
  <si>
    <t>Okres obowiązywania porozumienia</t>
  </si>
  <si>
    <t>Nr umowy dystrybucyjnej</t>
  </si>
  <si>
    <t>Okres wypowiedzenia</t>
  </si>
  <si>
    <t>Obecna grupa taryfowa</t>
  </si>
  <si>
    <t>Wnioskowana grupa taryfowa</t>
  </si>
  <si>
    <t>Obecna moc umowna</t>
  </si>
  <si>
    <t>Zapezpieczenie przedlicznikowe</t>
  </si>
  <si>
    <t>Nr licznika</t>
  </si>
  <si>
    <t>Nr ewidencyjny</t>
  </si>
  <si>
    <t>Nr PPE</t>
  </si>
  <si>
    <t>Uwagi</t>
  </si>
  <si>
    <t>Okres dostaw</t>
  </si>
  <si>
    <t>Zużycie roczne</t>
  </si>
  <si>
    <t xml:space="preserve">Proporcje zużycia </t>
  </si>
  <si>
    <t>Nabywca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</si>
  <si>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</si>
  <si>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</si>
  <si>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</si>
  <si>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</si>
  <si>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</si>
  <si>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</si>
  <si>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</si>
  <si>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</si>
  <si>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</si>
  <si>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</si>
  <si>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</si>
  <si>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</si>
  <si>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</si>
  <si>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III strefa</t>
  </si>
  <si>
    <t>IV strefa</t>
  </si>
  <si>
    <t>Suma</t>
  </si>
  <si>
    <t>suma</t>
  </si>
  <si>
    <t>tak</t>
  </si>
  <si>
    <t>Środowiskowy Dom Samopomocy w Środzie Śląskiej Filia w Pierśnie</t>
  </si>
  <si>
    <t>Jana Kilińskiego 28</t>
  </si>
  <si>
    <t>55-300</t>
  </si>
  <si>
    <t>Środa Śląska</t>
  </si>
  <si>
    <t>9131614055</t>
  </si>
  <si>
    <t>28</t>
  </si>
  <si>
    <t>TAURON Dystrybucja S.A.</t>
  </si>
  <si>
    <t>Wrocław</t>
  </si>
  <si>
    <t>PKP Energetyka S.A.</t>
  </si>
  <si>
    <t>rozdzielona</t>
  </si>
  <si>
    <t>31.12.2016 / umowa terminowa</t>
  </si>
  <si>
    <t>C12a</t>
  </si>
  <si>
    <t>brak wpisanej taryfy lub taryfa wpisana niepoprawnie</t>
  </si>
  <si>
    <t>40</t>
  </si>
  <si>
    <t>55/0007040</t>
  </si>
  <si>
    <t>PROD_551300929332</t>
  </si>
  <si>
    <t>Powiat Średzki Powiatowy Urząd Pracy w Środzie Śląskiej</t>
  </si>
  <si>
    <t>Wrocławska 4</t>
  </si>
  <si>
    <t>9131149233</t>
  </si>
  <si>
    <t>Wrocławska</t>
  </si>
  <si>
    <t>4</t>
  </si>
  <si>
    <t>71290051</t>
  </si>
  <si>
    <t>55/0002397</t>
  </si>
  <si>
    <t>PROD_551300847691</t>
  </si>
  <si>
    <t>Powiat Średzki</t>
  </si>
  <si>
    <t>Wrocławska 2</t>
  </si>
  <si>
    <t>9131529763</t>
  </si>
  <si>
    <t>Powiatowy Zespół Szkół Ponadgimnazjalnych nr 1 im. Mikołaja Kopernika</t>
  </si>
  <si>
    <t>12</t>
  </si>
  <si>
    <t>63</t>
  </si>
  <si>
    <t>55/0002400</t>
  </si>
  <si>
    <t>PROD_551300067593</t>
  </si>
  <si>
    <t>55/0002402</t>
  </si>
  <si>
    <t>PROD_551301349150</t>
  </si>
  <si>
    <t>1136278</t>
  </si>
  <si>
    <t>55/0002404</t>
  </si>
  <si>
    <t>PROD_551300034030</t>
  </si>
  <si>
    <t xml:space="preserve">Powiatowy Zespół Szkół Ponadgimnazjalnych nr 2 </t>
  </si>
  <si>
    <t>Św. Andrzeja</t>
  </si>
  <si>
    <t>25</t>
  </si>
  <si>
    <t>71291283</t>
  </si>
  <si>
    <t>55/0002398</t>
  </si>
  <si>
    <t>PROD_551301154071</t>
  </si>
  <si>
    <t>32</t>
  </si>
  <si>
    <t>47698145</t>
  </si>
  <si>
    <t>55/0002399</t>
  </si>
  <si>
    <t>PROD_551300948775</t>
  </si>
  <si>
    <t>42</t>
  </si>
  <si>
    <t>47709995</t>
  </si>
  <si>
    <t>55/0007038</t>
  </si>
  <si>
    <t>PROD_551301217237</t>
  </si>
  <si>
    <t>Świdnicka</t>
  </si>
  <si>
    <t>33</t>
  </si>
  <si>
    <t>71291316</t>
  </si>
  <si>
    <t>55/0007036</t>
  </si>
  <si>
    <t>PROD_551300947050</t>
  </si>
  <si>
    <t>2</t>
  </si>
  <si>
    <t>13027107</t>
  </si>
  <si>
    <t>55/0006181</t>
  </si>
  <si>
    <t>PROD_551301063449</t>
  </si>
  <si>
    <t>13027127</t>
  </si>
  <si>
    <t>55/0006180</t>
  </si>
  <si>
    <t>PROD_551301083563</t>
  </si>
  <si>
    <t>20</t>
  </si>
  <si>
    <t>1122552</t>
  </si>
  <si>
    <t>55/0007037</t>
  </si>
  <si>
    <t>PROD_551301178385</t>
  </si>
  <si>
    <t>47710015</t>
  </si>
  <si>
    <t>55/0007032</t>
  </si>
  <si>
    <t>PROD_551300347046</t>
  </si>
  <si>
    <t>47510012</t>
  </si>
  <si>
    <t>55/0007031</t>
  </si>
  <si>
    <t>PROD_551301005335</t>
  </si>
  <si>
    <t>47698602</t>
  </si>
  <si>
    <t>55/0007039</t>
  </si>
  <si>
    <t>PROD_551300302853</t>
  </si>
  <si>
    <t>Szpital Rejonowy Blok B</t>
  </si>
  <si>
    <t>Kilińskiego</t>
  </si>
  <si>
    <t>28/30</t>
  </si>
  <si>
    <t>C21</t>
  </si>
  <si>
    <t>96797017</t>
  </si>
  <si>
    <t>55/0055/00037585/1</t>
  </si>
  <si>
    <t>PROD_551000501972</t>
  </si>
  <si>
    <t>Specjalny Ośrodek Szkolno- Wychowawczy</t>
  </si>
  <si>
    <t>96587713</t>
  </si>
  <si>
    <t>55/0055/00037581/1</t>
  </si>
  <si>
    <t>PROD_551000501202</t>
  </si>
  <si>
    <t>suma:</t>
  </si>
  <si>
    <t>Dane Odbiorcy</t>
  </si>
  <si>
    <t>Powiat Średzki, ul. Wrocławska 2, 55-300 Środa Śląska</t>
  </si>
  <si>
    <t>Powiatowy Zespół Szkół Ponadgimnazjalnych nr 1, ul. Wrocławska 12, 55-300 Środa Śląska</t>
  </si>
  <si>
    <t xml:space="preserve"> Powiatowy Zespół Szkół Ponadgimnazjalnych nr 1, ul. Wrocławska 12, 55-300 Środa Śląska</t>
  </si>
  <si>
    <t>Powiatowy Zespół Szkół Ponadgimnazjalnych nr 2, ul. Św. Andrzeja 4, 55-300 Środa Śląska</t>
  </si>
  <si>
    <t xml:space="preserve"> Powiatowy Zespół Szkół Ponadgimnazjalnych nr 2, ul. Św. Andrzeja 4, 55-300 Środa Śląska</t>
  </si>
  <si>
    <t xml:space="preserve"> Specjalny Ośrodek Szkolno- Wychowawczy, ul. Kilińskiego 33, 55-300 Środa Śląska</t>
  </si>
  <si>
    <t>Środowiskowy Dom Samopomocy w Środzie Śląskiej Filia w Pierśnie, ul. Jana Kilińskiego 28, 55-300 Środa Śląska</t>
  </si>
  <si>
    <t>Powiat Średzki Powiatowy Urząd Pracy w Środzie Śląskiej, ul. Wrocławska 4, 55-300 Środa Śląska</t>
  </si>
  <si>
    <t>Zużycie za rok 2017 (kWh) planowane</t>
  </si>
  <si>
    <t>Zużycie za rok 2018 (kWh) planowane</t>
  </si>
  <si>
    <t>Załącznik nr 1 do SIWZ opis przedmiotu zamówienia</t>
  </si>
  <si>
    <t>Planowana sprzedaż rezerwowa w oktresie 01.01.2017 - 28.02.2017</t>
  </si>
  <si>
    <t>01.03.2017</t>
  </si>
  <si>
    <t>31.01.2019</t>
  </si>
  <si>
    <t>Zużycie za rok 2019 (kWh) planowane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</si>
</sst>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10" fontId="5" fillId="0" borderId="1" xfId="1" applyNumberFormat="1" applyFont="1" applyBorder="1" applyProtection="1">
      <protection locked="0"/>
    </xf>
    <xf numFmtId="0" fontId="2" fillId="0" borderId="3" xfId="0" applyFont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3" fontId="2" fillId="0" borderId="0" xfId="0" applyNumberFormat="1" applyFont="1"/>
    <xf numFmtId="0" fontId="2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~1/AppData/Local/Temp/Powiat%20&#346;roda%20&#346;l&#261;ska%20-%20za&#322;&#261;cznik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Moc Pobrana"/>
      <sheetName val="Ceny taryfowe porozumienia"/>
      <sheetName val="Dystrybucja"/>
      <sheetName val="Proporcje zużycia"/>
      <sheetName val="Analiza"/>
      <sheetName val="Dystrybucja ENEA"/>
      <sheetName val="dystrybucja PKP"/>
      <sheetName val="obrót"/>
      <sheetName val="Podział na lata"/>
      <sheetName val="Podsumowanie"/>
      <sheetName val="Załącznik"/>
      <sheetName val="załącznik wg nr NIP"/>
      <sheetName val="Załącznik do Przetargu"/>
      <sheetName val="Podział na lata do przetargu"/>
      <sheetName val="Raport"/>
      <sheetName val="Arkusz3"/>
    </sheetNames>
    <sheetDataSet>
      <sheetData sheetId="0"/>
      <sheetData sheetId="1"/>
      <sheetData sheetId="2"/>
      <sheetData sheetId="3"/>
      <sheetData sheetId="4"/>
      <sheetData sheetId="5">
        <row r="52">
          <cell r="BG52">
            <v>0</v>
          </cell>
        </row>
        <row r="53">
          <cell r="BG53">
            <v>0</v>
          </cell>
        </row>
        <row r="54">
          <cell r="BG54">
            <v>0</v>
          </cell>
        </row>
        <row r="55">
          <cell r="BG55">
            <v>0</v>
          </cell>
        </row>
        <row r="56">
          <cell r="BG56">
            <v>0</v>
          </cell>
        </row>
        <row r="57">
          <cell r="BG57">
            <v>0</v>
          </cell>
        </row>
        <row r="58">
          <cell r="BG58">
            <v>0</v>
          </cell>
        </row>
        <row r="59">
          <cell r="BG59">
            <v>0</v>
          </cell>
        </row>
        <row r="60">
          <cell r="BG60">
            <v>0</v>
          </cell>
        </row>
        <row r="61">
          <cell r="BG61">
            <v>0</v>
          </cell>
        </row>
        <row r="62">
          <cell r="BG62">
            <v>0</v>
          </cell>
        </row>
        <row r="63">
          <cell r="BG63">
            <v>0</v>
          </cell>
        </row>
        <row r="64">
          <cell r="BG64">
            <v>0</v>
          </cell>
        </row>
        <row r="65">
          <cell r="BG65">
            <v>0</v>
          </cell>
        </row>
        <row r="66">
          <cell r="BG66">
            <v>0</v>
          </cell>
        </row>
        <row r="67">
          <cell r="BG67">
            <v>0</v>
          </cell>
        </row>
        <row r="68">
          <cell r="BG68">
            <v>0</v>
          </cell>
        </row>
      </sheetData>
      <sheetData sheetId="6"/>
      <sheetData sheetId="7"/>
      <sheetData sheetId="8"/>
      <sheetData sheetId="9">
        <row r="1">
          <cell r="G1">
            <v>2019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70"/>
  <sheetViews>
    <sheetView tabSelected="1" topLeftCell="Y64" workbookViewId="0">
      <selection activeCell="BA79" sqref="BA79"/>
    </sheetView>
  </sheetViews>
  <sheetFormatPr defaultRowHeight="11.25"/>
  <cols>
    <col min="1" max="1" width="5.5703125" style="1" customWidth="1"/>
    <col min="2" max="3" width="9.140625" style="1" hidden="1" customWidth="1"/>
    <col min="4" max="4" width="47.140625" style="1" customWidth="1"/>
    <col min="5" max="5" width="14.7109375" style="1" customWidth="1"/>
    <col min="6" max="6" width="7.140625" style="1" customWidth="1"/>
    <col min="7" max="7" width="10.42578125" style="1" customWidth="1"/>
    <col min="8" max="8" width="10.140625" style="1" customWidth="1"/>
    <col min="9" max="9" width="49" style="19" customWidth="1"/>
    <col min="10" max="10" width="35.28515625" style="19" customWidth="1"/>
    <col min="11" max="11" width="10.140625" style="1" customWidth="1"/>
    <col min="12" max="12" width="12.28515625" style="1" customWidth="1"/>
    <col min="13" max="13" width="6" style="1" customWidth="1"/>
    <col min="14" max="14" width="7.140625" style="1" customWidth="1"/>
    <col min="15" max="15" width="10" style="1" customWidth="1"/>
    <col min="16" max="16" width="21.140625" style="1" customWidth="1"/>
    <col min="17" max="17" width="0" style="1" hidden="1" customWidth="1"/>
    <col min="18" max="18" width="17" style="1" customWidth="1"/>
    <col min="19" max="19" width="11.5703125" style="1" customWidth="1"/>
    <col min="20" max="20" width="25.5703125" style="1" customWidth="1"/>
    <col min="21" max="24" width="0" style="1" hidden="1" customWidth="1"/>
    <col min="25" max="25" width="10.42578125" style="1" customWidth="1"/>
    <col min="26" max="32" width="0" style="1" hidden="1" customWidth="1"/>
    <col min="33" max="33" width="8.85546875" style="1" customWidth="1"/>
    <col min="34" max="34" width="18.85546875" style="1" hidden="1" customWidth="1"/>
    <col min="35" max="35" width="17.140625" style="1" customWidth="1"/>
    <col min="36" max="36" width="23.5703125" style="1" customWidth="1"/>
    <col min="37" max="37" width="10" style="1" customWidth="1"/>
    <col min="38" max="38" width="10.140625" style="1" customWidth="1"/>
    <col min="39" max="48" width="0" style="1" hidden="1" customWidth="1"/>
    <col min="49" max="49" width="9.140625" style="1"/>
    <col min="50" max="50" width="10.42578125" style="1" customWidth="1"/>
    <col min="51" max="51" width="10.7109375" style="1" hidden="1" customWidth="1"/>
    <col min="52" max="52" width="14.28515625" style="1" hidden="1" customWidth="1"/>
    <col min="53" max="53" width="9.140625" style="1"/>
    <col min="54" max="55" width="9.140625" style="1" customWidth="1"/>
    <col min="56" max="57" width="9.140625" style="1" hidden="1" customWidth="1"/>
    <col min="58" max="58" width="9.140625" style="1" customWidth="1"/>
    <col min="59" max="59" width="9.140625" style="1" hidden="1" customWidth="1"/>
    <col min="60" max="16384" width="9.140625" style="1"/>
  </cols>
  <sheetData>
    <row r="1" spans="1:58" ht="11.25" hidden="1" customHeight="1">
      <c r="A1" s="29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</row>
    <row r="2" spans="1:58" ht="11.25" hidden="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</row>
    <row r="3" spans="1:58" ht="11.25" hidden="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</row>
    <row r="4" spans="1:58" ht="11.25" hidden="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</row>
    <row r="5" spans="1:58" ht="11.25" hidden="1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</row>
    <row r="6" spans="1:58" ht="11.25" hidden="1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</row>
    <row r="7" spans="1:58" ht="11.25" hidden="1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</row>
    <row r="8" spans="1:58" ht="11.25" hidden="1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</row>
    <row r="9" spans="1:58" ht="11.25" hidden="1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</row>
    <row r="10" spans="1:58" ht="11.25" hidden="1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</row>
    <row r="11" spans="1:58" ht="11.25" hidden="1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</row>
    <row r="12" spans="1:58" ht="11.25" hidden="1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</row>
    <row r="13" spans="1:58" ht="11.25" hidden="1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</row>
    <row r="14" spans="1:58" ht="11.25" hidden="1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</row>
    <row r="15" spans="1:58" ht="11.25" hidden="1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</row>
    <row r="16" spans="1:58" ht="11.25" hidden="1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</row>
    <row r="17" spans="1:58" ht="11.25" hidden="1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</row>
    <row r="18" spans="1:58" ht="11.25" hidden="1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</row>
    <row r="19" spans="1:58" ht="11.25" hidden="1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</row>
    <row r="20" spans="1:58" ht="11.25" hidden="1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</row>
    <row r="21" spans="1:58" ht="11.25" hidden="1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</row>
    <row r="22" spans="1:58" ht="11.25" hidden="1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</row>
    <row r="23" spans="1:58" ht="11.25" hidden="1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</row>
    <row r="24" spans="1:58" ht="11.25" hidden="1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</row>
    <row r="25" spans="1:58" ht="11.25" hidden="1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</row>
    <row r="26" spans="1:58" ht="11.25" hidden="1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</row>
    <row r="27" spans="1:58" ht="11.25" hidden="1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</row>
    <row r="28" spans="1:58" ht="11.25" hidden="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</row>
    <row r="29" spans="1:58" ht="11.25" hidden="1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</row>
    <row r="30" spans="1:58" ht="11.25" hidden="1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</row>
    <row r="31" spans="1:58" ht="11.25" hidden="1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</row>
    <row r="32" spans="1:58" ht="11.25" hidden="1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</row>
    <row r="33" spans="1:58" ht="11.25" hidden="1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</row>
    <row r="34" spans="1:58" ht="11.25" hidden="1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</row>
    <row r="35" spans="1:58" ht="11.25" hidden="1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</row>
    <row r="36" spans="1:58" ht="11.25" hidden="1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</row>
    <row r="37" spans="1:58" ht="11.25" hidden="1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</row>
    <row r="38" spans="1:58" ht="11.25" hidden="1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</row>
    <row r="39" spans="1:58" ht="11.25" hidden="1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</row>
    <row r="40" spans="1:58" ht="11.25" hidden="1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</row>
    <row r="41" spans="1:58" ht="11.25" hidden="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</row>
    <row r="42" spans="1:58" ht="11.25" hidden="1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</row>
    <row r="43" spans="1:58" ht="11.25" hidden="1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</row>
    <row r="44" spans="1:58" ht="11.25" hidden="1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</row>
    <row r="45" spans="1:58" ht="11.25" hidden="1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</row>
    <row r="46" spans="1:58" ht="11.25" hidden="1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</row>
    <row r="47" spans="1:58" ht="11.25" hidden="1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</row>
    <row r="48" spans="1:58" ht="11.25" hidden="1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</row>
    <row r="49" spans="1:62" ht="20.25" customHeight="1" thickBo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</row>
    <row r="50" spans="1:62" ht="15" customHeight="1">
      <c r="A50" s="31" t="s">
        <v>0</v>
      </c>
      <c r="B50" s="32" t="s">
        <v>1</v>
      </c>
      <c r="C50" s="32" t="s">
        <v>2</v>
      </c>
      <c r="D50" s="31" t="s">
        <v>3</v>
      </c>
      <c r="E50" s="31"/>
      <c r="F50" s="31"/>
      <c r="G50" s="31"/>
      <c r="H50" s="31"/>
      <c r="I50" s="33" t="s">
        <v>132</v>
      </c>
      <c r="J50" s="32" t="s">
        <v>4</v>
      </c>
      <c r="K50" s="31" t="s">
        <v>5</v>
      </c>
      <c r="L50" s="31"/>
      <c r="M50" s="31"/>
      <c r="N50" s="31"/>
      <c r="O50" s="31"/>
      <c r="P50" s="31" t="s">
        <v>6</v>
      </c>
      <c r="Q50" s="31"/>
      <c r="R50" s="32" t="s">
        <v>7</v>
      </c>
      <c r="S50" s="32" t="s">
        <v>8</v>
      </c>
      <c r="T50" s="32" t="s">
        <v>9</v>
      </c>
      <c r="U50" s="32" t="s">
        <v>10</v>
      </c>
      <c r="V50" s="32" t="s">
        <v>11</v>
      </c>
      <c r="W50" s="32" t="s">
        <v>12</v>
      </c>
      <c r="X50" s="32" t="s">
        <v>13</v>
      </c>
      <c r="Y50" s="32" t="s">
        <v>14</v>
      </c>
      <c r="Z50" s="2"/>
      <c r="AA50" s="2"/>
      <c r="AB50" s="2"/>
      <c r="AC50" s="2"/>
      <c r="AD50" s="32" t="s">
        <v>15</v>
      </c>
      <c r="AE50" s="31" t="s">
        <v>16</v>
      </c>
      <c r="AF50" s="32" t="s">
        <v>17</v>
      </c>
      <c r="AG50" s="31" t="s">
        <v>18</v>
      </c>
      <c r="AH50" s="31" t="s">
        <v>19</v>
      </c>
      <c r="AI50" s="31" t="s">
        <v>20</v>
      </c>
      <c r="AJ50" s="31" t="s">
        <v>21</v>
      </c>
      <c r="AK50" s="31" t="s">
        <v>22</v>
      </c>
      <c r="AL50" s="31"/>
      <c r="AM50" s="31" t="s">
        <v>23</v>
      </c>
      <c r="AN50" s="31"/>
      <c r="AO50" s="31"/>
      <c r="AP50" s="31"/>
      <c r="AQ50" s="31"/>
      <c r="AR50" s="3"/>
      <c r="AS50" s="31" t="s">
        <v>24</v>
      </c>
      <c r="AT50" s="31"/>
      <c r="AU50" s="31"/>
      <c r="AV50" s="31"/>
      <c r="AW50" s="31" t="s">
        <v>141</v>
      </c>
      <c r="AX50" s="31"/>
      <c r="AY50" s="31"/>
      <c r="AZ50" s="31"/>
      <c r="BA50" s="31"/>
      <c r="BB50" s="31" t="s">
        <v>142</v>
      </c>
      <c r="BC50" s="31"/>
      <c r="BD50" s="31"/>
      <c r="BE50" s="31"/>
      <c r="BF50" s="31"/>
      <c r="BG50" s="23" t="str">
        <f>"Zużycie za rok "&amp;'[1]Podział na lata'!G1&amp;" (kWh)"</f>
        <v>Zużycie za rok 2019 (kWh)</v>
      </c>
      <c r="BH50" s="31" t="s">
        <v>147</v>
      </c>
      <c r="BI50" s="31"/>
      <c r="BJ50" s="31"/>
    </row>
    <row r="51" spans="1:62">
      <c r="A51" s="31"/>
      <c r="B51" s="32"/>
      <c r="C51" s="32"/>
      <c r="D51" s="3" t="s">
        <v>25</v>
      </c>
      <c r="E51" s="3" t="s">
        <v>26</v>
      </c>
      <c r="F51" s="3" t="s">
        <v>27</v>
      </c>
      <c r="G51" s="3" t="s">
        <v>28</v>
      </c>
      <c r="H51" s="3" t="s">
        <v>29</v>
      </c>
      <c r="I51" s="34"/>
      <c r="J51" s="32"/>
      <c r="K51" s="3" t="s">
        <v>28</v>
      </c>
      <c r="L51" s="3" t="s">
        <v>30</v>
      </c>
      <c r="M51" s="3" t="s">
        <v>31</v>
      </c>
      <c r="N51" s="3" t="s">
        <v>27</v>
      </c>
      <c r="O51" s="3" t="s">
        <v>32</v>
      </c>
      <c r="P51" s="3" t="s">
        <v>33</v>
      </c>
      <c r="Q51" s="3" t="s">
        <v>34</v>
      </c>
      <c r="R51" s="32"/>
      <c r="S51" s="32"/>
      <c r="T51" s="32"/>
      <c r="U51" s="32"/>
      <c r="V51" s="32"/>
      <c r="W51" s="32"/>
      <c r="X51" s="32"/>
      <c r="Y51" s="32"/>
      <c r="Z51" s="2"/>
      <c r="AA51" s="2"/>
      <c r="AB51" s="2"/>
      <c r="AC51" s="2"/>
      <c r="AD51" s="32"/>
      <c r="AE51" s="31"/>
      <c r="AF51" s="32"/>
      <c r="AG51" s="31"/>
      <c r="AH51" s="31"/>
      <c r="AI51" s="31"/>
      <c r="AJ51" s="31"/>
      <c r="AK51" s="3" t="s">
        <v>35</v>
      </c>
      <c r="AL51" s="3" t="s">
        <v>36</v>
      </c>
      <c r="AM51" s="3" t="s">
        <v>37</v>
      </c>
      <c r="AN51" s="3" t="s">
        <v>38</v>
      </c>
      <c r="AO51" s="3" t="s">
        <v>39</v>
      </c>
      <c r="AP51" s="3" t="s">
        <v>40</v>
      </c>
      <c r="AQ51" s="3" t="s">
        <v>41</v>
      </c>
      <c r="AR51" s="3"/>
      <c r="AS51" s="3" t="s">
        <v>37</v>
      </c>
      <c r="AT51" s="3" t="s">
        <v>38</v>
      </c>
      <c r="AU51" s="3" t="s">
        <v>39</v>
      </c>
      <c r="AV51" s="3" t="s">
        <v>40</v>
      </c>
      <c r="AW51" s="3" t="s">
        <v>37</v>
      </c>
      <c r="AX51" s="3" t="s">
        <v>38</v>
      </c>
      <c r="AY51" s="3" t="s">
        <v>39</v>
      </c>
      <c r="AZ51" s="3" t="s">
        <v>40</v>
      </c>
      <c r="BA51" s="3" t="s">
        <v>42</v>
      </c>
      <c r="BB51" s="3" t="s">
        <v>37</v>
      </c>
      <c r="BC51" s="3" t="s">
        <v>38</v>
      </c>
      <c r="BD51" s="3" t="s">
        <v>39</v>
      </c>
      <c r="BE51" s="3" t="s">
        <v>40</v>
      </c>
      <c r="BF51" s="3" t="s">
        <v>42</v>
      </c>
      <c r="BG51" s="4" t="s">
        <v>37</v>
      </c>
      <c r="BH51" s="22" t="s">
        <v>37</v>
      </c>
      <c r="BI51" s="22" t="s">
        <v>38</v>
      </c>
      <c r="BJ51" s="22" t="s">
        <v>42</v>
      </c>
    </row>
    <row r="52" spans="1:62" ht="33.75">
      <c r="A52" s="5">
        <v>1</v>
      </c>
      <c r="B52" s="5">
        <v>1</v>
      </c>
      <c r="C52" s="6" t="s">
        <v>43</v>
      </c>
      <c r="D52" s="7" t="s">
        <v>44</v>
      </c>
      <c r="E52" s="7" t="s">
        <v>45</v>
      </c>
      <c r="F52" s="7" t="s">
        <v>46</v>
      </c>
      <c r="G52" s="7" t="s">
        <v>47</v>
      </c>
      <c r="H52" s="7" t="s">
        <v>48</v>
      </c>
      <c r="I52" s="8" t="s">
        <v>139</v>
      </c>
      <c r="J52" s="8" t="s">
        <v>45</v>
      </c>
      <c r="K52" s="7" t="s">
        <v>46</v>
      </c>
      <c r="L52" s="7" t="s">
        <v>47</v>
      </c>
      <c r="M52" s="7" t="s">
        <v>49</v>
      </c>
      <c r="N52" s="7" t="s">
        <v>46</v>
      </c>
      <c r="O52" s="7" t="s">
        <v>47</v>
      </c>
      <c r="P52" s="7" t="s">
        <v>50</v>
      </c>
      <c r="Q52" s="7" t="s">
        <v>51</v>
      </c>
      <c r="R52" s="7" t="s">
        <v>52</v>
      </c>
      <c r="S52" s="7" t="s">
        <v>53</v>
      </c>
      <c r="T52" s="7" t="s">
        <v>54</v>
      </c>
      <c r="U52" s="7">
        <v>0</v>
      </c>
      <c r="V52" s="7">
        <v>0</v>
      </c>
      <c r="W52" s="7">
        <v>0</v>
      </c>
      <c r="X52" s="7">
        <v>0</v>
      </c>
      <c r="Y52" s="7" t="s">
        <v>55</v>
      </c>
      <c r="Z52" s="9" t="s">
        <v>55</v>
      </c>
      <c r="AA52" s="9" t="s">
        <v>56</v>
      </c>
      <c r="AB52" s="9" t="s">
        <v>56</v>
      </c>
      <c r="AC52" s="9" t="s">
        <v>56</v>
      </c>
      <c r="AD52" s="9" t="s">
        <v>55</v>
      </c>
      <c r="AE52" s="10">
        <v>24</v>
      </c>
      <c r="AF52" s="11" t="s">
        <v>57</v>
      </c>
      <c r="AG52" s="11">
        <v>70783808</v>
      </c>
      <c r="AH52" s="11" t="s">
        <v>58</v>
      </c>
      <c r="AI52" s="11" t="s">
        <v>59</v>
      </c>
      <c r="AJ52" s="24" t="s">
        <v>144</v>
      </c>
      <c r="AK52" s="12" t="s">
        <v>145</v>
      </c>
      <c r="AL52" s="12" t="s">
        <v>146</v>
      </c>
      <c r="AM52" s="13">
        <v>3502</v>
      </c>
      <c r="AN52" s="13">
        <v>7128</v>
      </c>
      <c r="AO52" s="13">
        <v>0</v>
      </c>
      <c r="AP52" s="13">
        <v>0</v>
      </c>
      <c r="AQ52" s="13">
        <v>10630</v>
      </c>
      <c r="AR52" s="13">
        <v>20374</v>
      </c>
      <c r="AS52" s="14">
        <v>0.32944496707431797</v>
      </c>
      <c r="AT52" s="14">
        <v>0.67055503292568208</v>
      </c>
      <c r="AU52" s="14">
        <v>0</v>
      </c>
      <c r="AV52" s="14">
        <v>0</v>
      </c>
      <c r="AW52" s="20">
        <v>2918</v>
      </c>
      <c r="AX52" s="20">
        <v>5939</v>
      </c>
      <c r="AY52" s="20">
        <v>0</v>
      </c>
      <c r="AZ52" s="20">
        <v>0</v>
      </c>
      <c r="BA52" s="20">
        <f>SUM(AW52,AX52)</f>
        <v>8857</v>
      </c>
      <c r="BB52" s="20">
        <v>3502</v>
      </c>
      <c r="BC52" s="20">
        <v>7127</v>
      </c>
      <c r="BD52" s="20">
        <v>0</v>
      </c>
      <c r="BE52" s="20">
        <v>0</v>
      </c>
      <c r="BF52" s="20">
        <f>BB52+BC52</f>
        <v>10629</v>
      </c>
      <c r="BG52" s="15">
        <f>[1]Analiza!$BG52*AS52</f>
        <v>0</v>
      </c>
      <c r="BH52" s="25">
        <v>292</v>
      </c>
      <c r="BI52" s="25">
        <v>594</v>
      </c>
      <c r="BJ52" s="25">
        <f>SUM(BI52,BH52)</f>
        <v>886</v>
      </c>
    </row>
    <row r="53" spans="1:62" ht="33.75">
      <c r="A53" s="5">
        <v>2</v>
      </c>
      <c r="B53" s="5">
        <v>2</v>
      </c>
      <c r="C53" s="6" t="s">
        <v>43</v>
      </c>
      <c r="D53" s="7" t="s">
        <v>60</v>
      </c>
      <c r="E53" s="7" t="s">
        <v>61</v>
      </c>
      <c r="F53" s="7" t="s">
        <v>46</v>
      </c>
      <c r="G53" s="7" t="s">
        <v>47</v>
      </c>
      <c r="H53" s="7" t="s">
        <v>62</v>
      </c>
      <c r="I53" s="8" t="s">
        <v>140</v>
      </c>
      <c r="J53" s="8" t="s">
        <v>61</v>
      </c>
      <c r="K53" s="7" t="s">
        <v>46</v>
      </c>
      <c r="L53" s="7" t="s">
        <v>47</v>
      </c>
      <c r="M53" s="7" t="s">
        <v>64</v>
      </c>
      <c r="N53" s="7" t="s">
        <v>46</v>
      </c>
      <c r="O53" s="7" t="s">
        <v>47</v>
      </c>
      <c r="P53" s="7" t="s">
        <v>50</v>
      </c>
      <c r="Q53" s="7" t="s">
        <v>51</v>
      </c>
      <c r="R53" s="7" t="s">
        <v>52</v>
      </c>
      <c r="S53" s="7" t="s">
        <v>53</v>
      </c>
      <c r="T53" s="7" t="s">
        <v>54</v>
      </c>
      <c r="U53" s="7">
        <v>0</v>
      </c>
      <c r="V53" s="7">
        <v>0</v>
      </c>
      <c r="W53" s="7">
        <v>0</v>
      </c>
      <c r="X53" s="7">
        <v>0</v>
      </c>
      <c r="Y53" s="7" t="s">
        <v>55</v>
      </c>
      <c r="Z53" s="9" t="s">
        <v>55</v>
      </c>
      <c r="AA53" s="9" t="s">
        <v>56</v>
      </c>
      <c r="AB53" s="9" t="s">
        <v>56</v>
      </c>
      <c r="AC53" s="9" t="s">
        <v>56</v>
      </c>
      <c r="AD53" s="9" t="s">
        <v>55</v>
      </c>
      <c r="AE53" s="10">
        <v>23</v>
      </c>
      <c r="AF53" s="11" t="s">
        <v>57</v>
      </c>
      <c r="AG53" s="11" t="s">
        <v>65</v>
      </c>
      <c r="AH53" s="11" t="s">
        <v>66</v>
      </c>
      <c r="AI53" s="11" t="s">
        <v>67</v>
      </c>
      <c r="AJ53" s="24" t="s">
        <v>144</v>
      </c>
      <c r="AK53" s="12" t="s">
        <v>145</v>
      </c>
      <c r="AL53" s="12" t="s">
        <v>146</v>
      </c>
      <c r="AM53" s="13">
        <v>8908</v>
      </c>
      <c r="AN53" s="13">
        <v>26616</v>
      </c>
      <c r="AO53" s="13">
        <v>0</v>
      </c>
      <c r="AP53" s="13">
        <v>0</v>
      </c>
      <c r="AQ53" s="13">
        <v>35524</v>
      </c>
      <c r="AR53" s="13">
        <v>68088</v>
      </c>
      <c r="AS53" s="14">
        <v>0.2507600495439703</v>
      </c>
      <c r="AT53" s="14">
        <v>0.74923995045602976</v>
      </c>
      <c r="AU53" s="14">
        <v>0</v>
      </c>
      <c r="AV53" s="14">
        <v>0</v>
      </c>
      <c r="AW53" s="20">
        <v>7423</v>
      </c>
      <c r="AX53" s="20">
        <v>22180</v>
      </c>
      <c r="AY53" s="20">
        <v>0</v>
      </c>
      <c r="AZ53" s="20">
        <v>0</v>
      </c>
      <c r="BA53" s="20">
        <f>SUM(AW53,AX53)</f>
        <v>29603</v>
      </c>
      <c r="BB53" s="20">
        <v>8907</v>
      </c>
      <c r="BC53" s="20">
        <v>26616</v>
      </c>
      <c r="BD53" s="20">
        <v>0</v>
      </c>
      <c r="BE53" s="20">
        <v>0</v>
      </c>
      <c r="BF53" s="20">
        <f t="shared" ref="BF53:BF68" si="0">BB53+BC53</f>
        <v>35523</v>
      </c>
      <c r="BG53" s="15">
        <f>[1]Analiza!$BG53*AS53</f>
        <v>0</v>
      </c>
      <c r="BH53" s="25">
        <v>742</v>
      </c>
      <c r="BI53" s="25">
        <v>2218</v>
      </c>
      <c r="BJ53" s="25">
        <f t="shared" ref="BJ53:BJ68" si="1">SUM(BI53,BH53)</f>
        <v>2960</v>
      </c>
    </row>
    <row r="54" spans="1:62" ht="33.75">
      <c r="A54" s="5">
        <v>3</v>
      </c>
      <c r="B54" s="5">
        <v>3</v>
      </c>
      <c r="C54" s="6" t="s">
        <v>43</v>
      </c>
      <c r="D54" s="7" t="s">
        <v>68</v>
      </c>
      <c r="E54" s="7" t="s">
        <v>69</v>
      </c>
      <c r="F54" s="7" t="s">
        <v>46</v>
      </c>
      <c r="G54" s="7" t="s">
        <v>47</v>
      </c>
      <c r="H54" s="7" t="s">
        <v>70</v>
      </c>
      <c r="I54" s="8" t="s">
        <v>134</v>
      </c>
      <c r="J54" s="8" t="s">
        <v>71</v>
      </c>
      <c r="K54" s="7" t="s">
        <v>47</v>
      </c>
      <c r="L54" s="7" t="s">
        <v>63</v>
      </c>
      <c r="M54" s="7" t="s">
        <v>72</v>
      </c>
      <c r="N54" s="7" t="s">
        <v>46</v>
      </c>
      <c r="O54" s="7" t="s">
        <v>47</v>
      </c>
      <c r="P54" s="7" t="s">
        <v>50</v>
      </c>
      <c r="Q54" s="7" t="s">
        <v>51</v>
      </c>
      <c r="R54" s="7" t="s">
        <v>52</v>
      </c>
      <c r="S54" s="7" t="s">
        <v>53</v>
      </c>
      <c r="T54" s="7" t="s">
        <v>54</v>
      </c>
      <c r="U54" s="7">
        <v>0</v>
      </c>
      <c r="V54" s="7">
        <v>0</v>
      </c>
      <c r="W54" s="7">
        <v>0</v>
      </c>
      <c r="X54" s="7">
        <v>0</v>
      </c>
      <c r="Y54" s="7" t="s">
        <v>55</v>
      </c>
      <c r="Z54" s="9" t="s">
        <v>55</v>
      </c>
      <c r="AA54" s="9" t="s">
        <v>56</v>
      </c>
      <c r="AB54" s="9" t="s">
        <v>56</v>
      </c>
      <c r="AC54" s="9" t="s">
        <v>56</v>
      </c>
      <c r="AD54" s="9" t="s">
        <v>55</v>
      </c>
      <c r="AE54" s="10">
        <v>38</v>
      </c>
      <c r="AF54" s="11" t="s">
        <v>73</v>
      </c>
      <c r="AG54" s="11">
        <v>1136284</v>
      </c>
      <c r="AH54" s="11" t="s">
        <v>74</v>
      </c>
      <c r="AI54" s="11" t="s">
        <v>75</v>
      </c>
      <c r="AJ54" s="24" t="s">
        <v>144</v>
      </c>
      <c r="AK54" s="12" t="s">
        <v>145</v>
      </c>
      <c r="AL54" s="12" t="s">
        <v>146</v>
      </c>
      <c r="AM54" s="13">
        <v>3892</v>
      </c>
      <c r="AN54" s="13">
        <v>10748</v>
      </c>
      <c r="AO54" s="13">
        <v>0</v>
      </c>
      <c r="AP54" s="13">
        <v>0</v>
      </c>
      <c r="AQ54" s="13">
        <v>14640</v>
      </c>
      <c r="AR54" s="13">
        <v>28060</v>
      </c>
      <c r="AS54" s="14">
        <v>0.26584699453551913</v>
      </c>
      <c r="AT54" s="14">
        <v>0.73415300546448092</v>
      </c>
      <c r="AU54" s="14">
        <v>0</v>
      </c>
      <c r="AV54" s="14">
        <v>0</v>
      </c>
      <c r="AW54" s="20">
        <v>3243</v>
      </c>
      <c r="AX54" s="20">
        <v>8956</v>
      </c>
      <c r="AY54" s="20">
        <v>0</v>
      </c>
      <c r="AZ54" s="20">
        <v>0</v>
      </c>
      <c r="BA54" s="20">
        <f t="shared" ref="BA54:BA68" si="2">SUM(AW54,AX54)</f>
        <v>12199</v>
      </c>
      <c r="BB54" s="20">
        <v>3891</v>
      </c>
      <c r="BC54" s="20">
        <v>10748</v>
      </c>
      <c r="BD54" s="20">
        <v>0</v>
      </c>
      <c r="BE54" s="20">
        <v>0</v>
      </c>
      <c r="BF54" s="20">
        <f t="shared" si="0"/>
        <v>14639</v>
      </c>
      <c r="BG54" s="15">
        <f>[1]Analiza!$BG54*AS54</f>
        <v>0</v>
      </c>
      <c r="BH54" s="25">
        <v>324</v>
      </c>
      <c r="BI54" s="25">
        <v>896</v>
      </c>
      <c r="BJ54" s="25">
        <f t="shared" si="1"/>
        <v>1220</v>
      </c>
    </row>
    <row r="55" spans="1:62" ht="33.75">
      <c r="A55" s="5">
        <v>4</v>
      </c>
      <c r="B55" s="5">
        <v>3</v>
      </c>
      <c r="C55" s="6" t="s">
        <v>43</v>
      </c>
      <c r="D55" s="7" t="s">
        <v>68</v>
      </c>
      <c r="E55" s="7" t="s">
        <v>69</v>
      </c>
      <c r="F55" s="7" t="s">
        <v>46</v>
      </c>
      <c r="G55" s="7" t="s">
        <v>47</v>
      </c>
      <c r="H55" s="7" t="s">
        <v>70</v>
      </c>
      <c r="I55" s="8" t="s">
        <v>135</v>
      </c>
      <c r="J55" s="8" t="s">
        <v>71</v>
      </c>
      <c r="K55" s="7" t="s">
        <v>47</v>
      </c>
      <c r="L55" s="7" t="s">
        <v>63</v>
      </c>
      <c r="M55" s="7" t="s">
        <v>72</v>
      </c>
      <c r="N55" s="7" t="s">
        <v>46</v>
      </c>
      <c r="O55" s="7" t="s">
        <v>47</v>
      </c>
      <c r="P55" s="7" t="s">
        <v>50</v>
      </c>
      <c r="Q55" s="7" t="s">
        <v>51</v>
      </c>
      <c r="R55" s="7" t="s">
        <v>52</v>
      </c>
      <c r="S55" s="7" t="s">
        <v>53</v>
      </c>
      <c r="T55" s="7" t="s">
        <v>54</v>
      </c>
      <c r="U55" s="7">
        <v>0</v>
      </c>
      <c r="V55" s="7">
        <v>0</v>
      </c>
      <c r="W55" s="7">
        <v>0</v>
      </c>
      <c r="X55" s="7">
        <v>0</v>
      </c>
      <c r="Y55" s="7" t="s">
        <v>55</v>
      </c>
      <c r="Z55" s="9" t="s">
        <v>55</v>
      </c>
      <c r="AA55" s="9" t="s">
        <v>56</v>
      </c>
      <c r="AB55" s="9" t="s">
        <v>56</v>
      </c>
      <c r="AC55" s="9" t="s">
        <v>56</v>
      </c>
      <c r="AD55" s="9" t="s">
        <v>55</v>
      </c>
      <c r="AE55" s="10">
        <v>24</v>
      </c>
      <c r="AF55" s="11" t="s">
        <v>57</v>
      </c>
      <c r="AG55" s="11">
        <v>71348735</v>
      </c>
      <c r="AH55" s="11" t="s">
        <v>76</v>
      </c>
      <c r="AI55" s="11" t="s">
        <v>77</v>
      </c>
      <c r="AJ55" s="24" t="s">
        <v>144</v>
      </c>
      <c r="AK55" s="12" t="s">
        <v>145</v>
      </c>
      <c r="AL55" s="12" t="s">
        <v>146</v>
      </c>
      <c r="AM55" s="13">
        <v>2020</v>
      </c>
      <c r="AN55" s="13">
        <v>5028</v>
      </c>
      <c r="AO55" s="13">
        <v>0</v>
      </c>
      <c r="AP55" s="13">
        <v>0</v>
      </c>
      <c r="AQ55" s="13">
        <v>7048</v>
      </c>
      <c r="AR55" s="13">
        <v>13509</v>
      </c>
      <c r="AS55" s="14">
        <v>0.2866061293984109</v>
      </c>
      <c r="AT55" s="14">
        <v>0.7133938706015891</v>
      </c>
      <c r="AU55" s="14">
        <v>0</v>
      </c>
      <c r="AV55" s="14">
        <v>0</v>
      </c>
      <c r="AW55" s="20">
        <v>1683</v>
      </c>
      <c r="AX55" s="20">
        <v>4190</v>
      </c>
      <c r="AY55" s="20">
        <v>0</v>
      </c>
      <c r="AZ55" s="20">
        <v>0</v>
      </c>
      <c r="BA55" s="20">
        <f t="shared" si="2"/>
        <v>5873</v>
      </c>
      <c r="BB55" s="20">
        <v>2019</v>
      </c>
      <c r="BC55" s="20">
        <v>5028</v>
      </c>
      <c r="BD55" s="20">
        <v>0</v>
      </c>
      <c r="BE55" s="20">
        <v>0</v>
      </c>
      <c r="BF55" s="20">
        <f t="shared" si="0"/>
        <v>7047</v>
      </c>
      <c r="BG55" s="15">
        <f>[1]Analiza!$BG55*AS55</f>
        <v>0</v>
      </c>
      <c r="BH55" s="25">
        <v>168</v>
      </c>
      <c r="BI55" s="25">
        <v>419</v>
      </c>
      <c r="BJ55" s="25">
        <f t="shared" si="1"/>
        <v>587</v>
      </c>
    </row>
    <row r="56" spans="1:62" ht="33.75">
      <c r="A56" s="5">
        <v>5</v>
      </c>
      <c r="B56" s="5">
        <v>3</v>
      </c>
      <c r="C56" s="6" t="s">
        <v>43</v>
      </c>
      <c r="D56" s="7" t="s">
        <v>68</v>
      </c>
      <c r="E56" s="7" t="s">
        <v>69</v>
      </c>
      <c r="F56" s="7" t="s">
        <v>46</v>
      </c>
      <c r="G56" s="7" t="s">
        <v>47</v>
      </c>
      <c r="H56" s="7" t="s">
        <v>70</v>
      </c>
      <c r="I56" s="8" t="s">
        <v>135</v>
      </c>
      <c r="J56" s="8" t="s">
        <v>71</v>
      </c>
      <c r="K56" s="7" t="s">
        <v>47</v>
      </c>
      <c r="L56" s="7" t="s">
        <v>63</v>
      </c>
      <c r="M56" s="7" t="s">
        <v>72</v>
      </c>
      <c r="N56" s="7" t="s">
        <v>46</v>
      </c>
      <c r="O56" s="7" t="s">
        <v>47</v>
      </c>
      <c r="P56" s="7" t="s">
        <v>50</v>
      </c>
      <c r="Q56" s="7" t="s">
        <v>51</v>
      </c>
      <c r="R56" s="7" t="s">
        <v>52</v>
      </c>
      <c r="S56" s="7" t="s">
        <v>53</v>
      </c>
      <c r="T56" s="7" t="s">
        <v>54</v>
      </c>
      <c r="U56" s="7">
        <v>0</v>
      </c>
      <c r="V56" s="7">
        <v>0</v>
      </c>
      <c r="W56" s="7">
        <v>0</v>
      </c>
      <c r="X56" s="7">
        <v>0</v>
      </c>
      <c r="Y56" s="7" t="s">
        <v>55</v>
      </c>
      <c r="Z56" s="9" t="s">
        <v>55</v>
      </c>
      <c r="AA56" s="9" t="s">
        <v>56</v>
      </c>
      <c r="AB56" s="9" t="s">
        <v>56</v>
      </c>
      <c r="AC56" s="9" t="s">
        <v>56</v>
      </c>
      <c r="AD56" s="9" t="s">
        <v>55</v>
      </c>
      <c r="AE56" s="10">
        <v>38</v>
      </c>
      <c r="AF56" s="11" t="s">
        <v>73</v>
      </c>
      <c r="AG56" s="11" t="s">
        <v>78</v>
      </c>
      <c r="AH56" s="11" t="s">
        <v>79</v>
      </c>
      <c r="AI56" s="11" t="s">
        <v>80</v>
      </c>
      <c r="AJ56" s="24" t="s">
        <v>144</v>
      </c>
      <c r="AK56" s="12" t="s">
        <v>145</v>
      </c>
      <c r="AL56" s="12" t="s">
        <v>146</v>
      </c>
      <c r="AM56" s="13">
        <v>5472</v>
      </c>
      <c r="AN56" s="13">
        <v>13856</v>
      </c>
      <c r="AO56" s="13">
        <v>0</v>
      </c>
      <c r="AP56" s="13">
        <v>0</v>
      </c>
      <c r="AQ56" s="13">
        <v>19328</v>
      </c>
      <c r="AR56" s="13">
        <v>37045</v>
      </c>
      <c r="AS56" s="14">
        <v>0.28311258278145696</v>
      </c>
      <c r="AT56" s="14">
        <v>0.7168874172185431</v>
      </c>
      <c r="AU56" s="14">
        <v>0</v>
      </c>
      <c r="AV56" s="14">
        <v>0</v>
      </c>
      <c r="AW56" s="20">
        <v>4559</v>
      </c>
      <c r="AX56" s="20">
        <v>11546</v>
      </c>
      <c r="AY56" s="20">
        <v>0</v>
      </c>
      <c r="AZ56" s="20">
        <v>0</v>
      </c>
      <c r="BA56" s="20">
        <f t="shared" si="2"/>
        <v>16105</v>
      </c>
      <c r="BB56" s="20">
        <v>5471</v>
      </c>
      <c r="BC56" s="20">
        <v>13856</v>
      </c>
      <c r="BD56" s="20">
        <v>0</v>
      </c>
      <c r="BE56" s="20">
        <v>0</v>
      </c>
      <c r="BF56" s="20">
        <f t="shared" si="0"/>
        <v>19327</v>
      </c>
      <c r="BG56" s="15">
        <f>[1]Analiza!$BG56*AS56</f>
        <v>0</v>
      </c>
      <c r="BH56" s="25">
        <v>456</v>
      </c>
      <c r="BI56" s="25">
        <v>1155</v>
      </c>
      <c r="BJ56" s="25">
        <f t="shared" si="1"/>
        <v>1611</v>
      </c>
    </row>
    <row r="57" spans="1:62" ht="33.75">
      <c r="A57" s="5">
        <v>6</v>
      </c>
      <c r="B57" s="5">
        <v>3</v>
      </c>
      <c r="C57" s="6" t="s">
        <v>43</v>
      </c>
      <c r="D57" s="7" t="s">
        <v>68</v>
      </c>
      <c r="E57" s="7" t="s">
        <v>69</v>
      </c>
      <c r="F57" s="7" t="s">
        <v>46</v>
      </c>
      <c r="G57" s="7" t="s">
        <v>47</v>
      </c>
      <c r="H57" s="7" t="s">
        <v>70</v>
      </c>
      <c r="I57" s="8" t="s">
        <v>136</v>
      </c>
      <c r="J57" s="8" t="s">
        <v>81</v>
      </c>
      <c r="K57" s="7" t="s">
        <v>47</v>
      </c>
      <c r="L57" s="7" t="s">
        <v>82</v>
      </c>
      <c r="M57" s="7" t="s">
        <v>64</v>
      </c>
      <c r="N57" s="7" t="s">
        <v>46</v>
      </c>
      <c r="O57" s="7" t="s">
        <v>47</v>
      </c>
      <c r="P57" s="7" t="s">
        <v>50</v>
      </c>
      <c r="Q57" s="7" t="s">
        <v>51</v>
      </c>
      <c r="R57" s="7" t="s">
        <v>52</v>
      </c>
      <c r="S57" s="7" t="s">
        <v>53</v>
      </c>
      <c r="T57" s="7" t="s">
        <v>54</v>
      </c>
      <c r="U57" s="7">
        <v>0</v>
      </c>
      <c r="V57" s="7">
        <v>0</v>
      </c>
      <c r="W57" s="7">
        <v>0</v>
      </c>
      <c r="X57" s="7">
        <v>0</v>
      </c>
      <c r="Y57" s="7" t="s">
        <v>55</v>
      </c>
      <c r="Z57" s="9" t="s">
        <v>55</v>
      </c>
      <c r="AA57" s="9" t="s">
        <v>56</v>
      </c>
      <c r="AB57" s="9" t="s">
        <v>56</v>
      </c>
      <c r="AC57" s="9" t="s">
        <v>56</v>
      </c>
      <c r="AD57" s="9" t="s">
        <v>55</v>
      </c>
      <c r="AE57" s="10">
        <v>15</v>
      </c>
      <c r="AF57" s="11" t="s">
        <v>83</v>
      </c>
      <c r="AG57" s="11" t="s">
        <v>84</v>
      </c>
      <c r="AH57" s="11" t="s">
        <v>85</v>
      </c>
      <c r="AI57" s="11" t="s">
        <v>86</v>
      </c>
      <c r="AJ57" s="24" t="s">
        <v>144</v>
      </c>
      <c r="AK57" s="12" t="s">
        <v>145</v>
      </c>
      <c r="AL57" s="12" t="s">
        <v>146</v>
      </c>
      <c r="AM57" s="13">
        <v>120</v>
      </c>
      <c r="AN57" s="13">
        <v>250</v>
      </c>
      <c r="AO57" s="13">
        <v>0</v>
      </c>
      <c r="AP57" s="13">
        <v>0</v>
      </c>
      <c r="AQ57" s="13">
        <v>370</v>
      </c>
      <c r="AR57" s="13">
        <v>709</v>
      </c>
      <c r="AS57" s="14">
        <v>0.32432432432432434</v>
      </c>
      <c r="AT57" s="14">
        <v>0.67567567567567566</v>
      </c>
      <c r="AU57" s="14">
        <v>0</v>
      </c>
      <c r="AV57" s="14">
        <v>0</v>
      </c>
      <c r="AW57" s="20">
        <v>99</v>
      </c>
      <c r="AX57" s="20">
        <v>208</v>
      </c>
      <c r="AY57" s="20">
        <v>0</v>
      </c>
      <c r="AZ57" s="20">
        <v>0</v>
      </c>
      <c r="BA57" s="20">
        <f t="shared" si="2"/>
        <v>307</v>
      </c>
      <c r="BB57" s="20">
        <v>119</v>
      </c>
      <c r="BC57" s="20">
        <v>250</v>
      </c>
      <c r="BD57" s="20">
        <v>0</v>
      </c>
      <c r="BE57" s="20">
        <v>0</v>
      </c>
      <c r="BF57" s="20">
        <f t="shared" si="0"/>
        <v>369</v>
      </c>
      <c r="BG57" s="15">
        <f>[1]Analiza!$BG57*AS57</f>
        <v>0</v>
      </c>
      <c r="BH57" s="25">
        <v>10</v>
      </c>
      <c r="BI57" s="25">
        <v>21</v>
      </c>
      <c r="BJ57" s="25">
        <f t="shared" si="1"/>
        <v>31</v>
      </c>
    </row>
    <row r="58" spans="1:62" ht="33.75">
      <c r="A58" s="5">
        <v>7</v>
      </c>
      <c r="B58" s="5">
        <v>3</v>
      </c>
      <c r="C58" s="6" t="s">
        <v>43</v>
      </c>
      <c r="D58" s="7" t="s">
        <v>68</v>
      </c>
      <c r="E58" s="7" t="s">
        <v>69</v>
      </c>
      <c r="F58" s="7" t="s">
        <v>46</v>
      </c>
      <c r="G58" s="7" t="s">
        <v>47</v>
      </c>
      <c r="H58" s="7" t="s">
        <v>70</v>
      </c>
      <c r="I58" s="8" t="s">
        <v>137</v>
      </c>
      <c r="J58" s="8" t="s">
        <v>81</v>
      </c>
      <c r="K58" s="7" t="s">
        <v>47</v>
      </c>
      <c r="L58" s="7" t="s">
        <v>82</v>
      </c>
      <c r="M58" s="7" t="s">
        <v>64</v>
      </c>
      <c r="N58" s="7" t="s">
        <v>46</v>
      </c>
      <c r="O58" s="7" t="s">
        <v>47</v>
      </c>
      <c r="P58" s="7" t="s">
        <v>50</v>
      </c>
      <c r="Q58" s="7" t="s">
        <v>51</v>
      </c>
      <c r="R58" s="7" t="s">
        <v>52</v>
      </c>
      <c r="S58" s="7" t="s">
        <v>53</v>
      </c>
      <c r="T58" s="7" t="s">
        <v>54</v>
      </c>
      <c r="U58" s="7">
        <v>0</v>
      </c>
      <c r="V58" s="7">
        <v>0</v>
      </c>
      <c r="W58" s="7">
        <v>0</v>
      </c>
      <c r="X58" s="7">
        <v>0</v>
      </c>
      <c r="Y58" s="7" t="s">
        <v>55</v>
      </c>
      <c r="Z58" s="9" t="s">
        <v>55</v>
      </c>
      <c r="AA58" s="9" t="s">
        <v>56</v>
      </c>
      <c r="AB58" s="9" t="s">
        <v>56</v>
      </c>
      <c r="AC58" s="9" t="s">
        <v>56</v>
      </c>
      <c r="AD58" s="9" t="s">
        <v>55</v>
      </c>
      <c r="AE58" s="10">
        <v>19</v>
      </c>
      <c r="AF58" s="11" t="s">
        <v>87</v>
      </c>
      <c r="AG58" s="11" t="s">
        <v>88</v>
      </c>
      <c r="AH58" s="11" t="s">
        <v>89</v>
      </c>
      <c r="AI58" s="11" t="s">
        <v>90</v>
      </c>
      <c r="AJ58" s="24" t="s">
        <v>144</v>
      </c>
      <c r="AK58" s="12" t="s">
        <v>145</v>
      </c>
      <c r="AL58" s="12" t="s">
        <v>146</v>
      </c>
      <c r="AM58" s="13">
        <v>7940</v>
      </c>
      <c r="AN58" s="13">
        <v>13064</v>
      </c>
      <c r="AO58" s="13">
        <v>0</v>
      </c>
      <c r="AP58" s="13">
        <v>0</v>
      </c>
      <c r="AQ58" s="13">
        <v>21004</v>
      </c>
      <c r="AR58" s="13">
        <v>40258</v>
      </c>
      <c r="AS58" s="14">
        <v>0.37802323366977719</v>
      </c>
      <c r="AT58" s="14">
        <v>0.62197676633022281</v>
      </c>
      <c r="AU58" s="14">
        <v>0</v>
      </c>
      <c r="AV58" s="14">
        <v>0</v>
      </c>
      <c r="AW58" s="20">
        <v>6616</v>
      </c>
      <c r="AX58" s="20">
        <v>10886</v>
      </c>
      <c r="AY58" s="20">
        <v>0</v>
      </c>
      <c r="AZ58" s="20">
        <v>0</v>
      </c>
      <c r="BA58" s="20">
        <f t="shared" si="2"/>
        <v>17502</v>
      </c>
      <c r="BB58" s="20">
        <v>7940</v>
      </c>
      <c r="BC58" s="20">
        <v>13063</v>
      </c>
      <c r="BD58" s="20">
        <v>0</v>
      </c>
      <c r="BE58" s="20">
        <v>0</v>
      </c>
      <c r="BF58" s="20">
        <f t="shared" si="0"/>
        <v>21003</v>
      </c>
      <c r="BG58" s="15">
        <f>[1]Analiza!$BG58*AS58</f>
        <v>0</v>
      </c>
      <c r="BH58" s="25">
        <v>662</v>
      </c>
      <c r="BI58" s="25">
        <v>1089</v>
      </c>
      <c r="BJ58" s="25">
        <f t="shared" si="1"/>
        <v>1751</v>
      </c>
    </row>
    <row r="59" spans="1:62" ht="33.75">
      <c r="A59" s="5">
        <v>8</v>
      </c>
      <c r="B59" s="5">
        <v>3</v>
      </c>
      <c r="C59" s="6" t="s">
        <v>43</v>
      </c>
      <c r="D59" s="7" t="s">
        <v>68</v>
      </c>
      <c r="E59" s="7" t="s">
        <v>69</v>
      </c>
      <c r="F59" s="7" t="s">
        <v>46</v>
      </c>
      <c r="G59" s="7" t="s">
        <v>47</v>
      </c>
      <c r="H59" s="7" t="s">
        <v>70</v>
      </c>
      <c r="I59" s="8" t="s">
        <v>133</v>
      </c>
      <c r="J59" s="8" t="s">
        <v>68</v>
      </c>
      <c r="K59" s="7" t="s">
        <v>47</v>
      </c>
      <c r="L59" s="7" t="s">
        <v>63</v>
      </c>
      <c r="M59" s="7" t="s">
        <v>91</v>
      </c>
      <c r="N59" s="7" t="s">
        <v>46</v>
      </c>
      <c r="O59" s="7" t="s">
        <v>47</v>
      </c>
      <c r="P59" s="7" t="s">
        <v>50</v>
      </c>
      <c r="Q59" s="7" t="s">
        <v>51</v>
      </c>
      <c r="R59" s="7" t="s">
        <v>52</v>
      </c>
      <c r="S59" s="7" t="s">
        <v>53</v>
      </c>
      <c r="T59" s="7" t="s">
        <v>54</v>
      </c>
      <c r="U59" s="7">
        <v>0</v>
      </c>
      <c r="V59" s="7">
        <v>0</v>
      </c>
      <c r="W59" s="7">
        <v>0</v>
      </c>
      <c r="X59" s="7">
        <v>0</v>
      </c>
      <c r="Y59" s="7" t="s">
        <v>55</v>
      </c>
      <c r="Z59" s="9" t="s">
        <v>55</v>
      </c>
      <c r="AA59" s="9" t="s">
        <v>56</v>
      </c>
      <c r="AB59" s="9" t="s">
        <v>56</v>
      </c>
      <c r="AC59" s="9" t="s">
        <v>56</v>
      </c>
      <c r="AD59" s="9" t="s">
        <v>55</v>
      </c>
      <c r="AE59" s="10">
        <v>15</v>
      </c>
      <c r="AF59" s="11" t="s">
        <v>83</v>
      </c>
      <c r="AG59" s="11" t="s">
        <v>92</v>
      </c>
      <c r="AH59" s="11" t="s">
        <v>93</v>
      </c>
      <c r="AI59" s="11" t="s">
        <v>94</v>
      </c>
      <c r="AJ59" s="24" t="s">
        <v>144</v>
      </c>
      <c r="AK59" s="12" t="s">
        <v>145</v>
      </c>
      <c r="AL59" s="12" t="s">
        <v>146</v>
      </c>
      <c r="AM59" s="13">
        <v>194</v>
      </c>
      <c r="AN59" s="13">
        <v>470</v>
      </c>
      <c r="AO59" s="13">
        <v>0</v>
      </c>
      <c r="AP59" s="13">
        <v>0</v>
      </c>
      <c r="AQ59" s="13">
        <v>664</v>
      </c>
      <c r="AR59" s="13">
        <v>1273</v>
      </c>
      <c r="AS59" s="14">
        <v>0.29216867469879521</v>
      </c>
      <c r="AT59" s="14">
        <v>0.70783132530120485</v>
      </c>
      <c r="AU59" s="14">
        <v>0</v>
      </c>
      <c r="AV59" s="14">
        <v>0</v>
      </c>
      <c r="AW59" s="20">
        <v>162</v>
      </c>
      <c r="AX59" s="20">
        <v>392</v>
      </c>
      <c r="AY59" s="20">
        <v>0</v>
      </c>
      <c r="AZ59" s="20">
        <v>0</v>
      </c>
      <c r="BA59" s="20">
        <f t="shared" si="2"/>
        <v>554</v>
      </c>
      <c r="BB59" s="20">
        <v>194</v>
      </c>
      <c r="BC59" s="20">
        <v>470</v>
      </c>
      <c r="BD59" s="20">
        <v>0</v>
      </c>
      <c r="BE59" s="20">
        <v>0</v>
      </c>
      <c r="BF59" s="20">
        <f t="shared" si="0"/>
        <v>664</v>
      </c>
      <c r="BG59" s="15">
        <f>[1]Analiza!$BG59*AS59</f>
        <v>0</v>
      </c>
      <c r="BH59" s="25">
        <v>16</v>
      </c>
      <c r="BI59" s="25">
        <v>39</v>
      </c>
      <c r="BJ59" s="25">
        <f t="shared" si="1"/>
        <v>55</v>
      </c>
    </row>
    <row r="60" spans="1:62" ht="33.75">
      <c r="A60" s="5">
        <v>9</v>
      </c>
      <c r="B60" s="5">
        <v>3</v>
      </c>
      <c r="C60" s="6" t="s">
        <v>43</v>
      </c>
      <c r="D60" s="7" t="s">
        <v>68</v>
      </c>
      <c r="E60" s="7" t="s">
        <v>69</v>
      </c>
      <c r="F60" s="7" t="s">
        <v>46</v>
      </c>
      <c r="G60" s="7" t="s">
        <v>47</v>
      </c>
      <c r="H60" s="7" t="s">
        <v>70</v>
      </c>
      <c r="I60" s="8" t="s">
        <v>133</v>
      </c>
      <c r="J60" s="8" t="s">
        <v>68</v>
      </c>
      <c r="K60" s="7" t="s">
        <v>47</v>
      </c>
      <c r="L60" s="7" t="s">
        <v>95</v>
      </c>
      <c r="M60" s="7" t="s">
        <v>96</v>
      </c>
      <c r="N60" s="7" t="s">
        <v>46</v>
      </c>
      <c r="O60" s="7" t="s">
        <v>47</v>
      </c>
      <c r="P60" s="7" t="s">
        <v>50</v>
      </c>
      <c r="Q60" s="7" t="s">
        <v>51</v>
      </c>
      <c r="R60" s="7" t="s">
        <v>52</v>
      </c>
      <c r="S60" s="7" t="s">
        <v>53</v>
      </c>
      <c r="T60" s="7" t="s">
        <v>54</v>
      </c>
      <c r="U60" s="7">
        <v>0</v>
      </c>
      <c r="V60" s="7">
        <v>0</v>
      </c>
      <c r="W60" s="7">
        <v>0</v>
      </c>
      <c r="X60" s="7">
        <v>0</v>
      </c>
      <c r="Y60" s="7" t="s">
        <v>55</v>
      </c>
      <c r="Z60" s="9" t="s">
        <v>55</v>
      </c>
      <c r="AA60" s="9" t="s">
        <v>56</v>
      </c>
      <c r="AB60" s="9" t="s">
        <v>56</v>
      </c>
      <c r="AC60" s="9" t="s">
        <v>56</v>
      </c>
      <c r="AD60" s="9" t="s">
        <v>55</v>
      </c>
      <c r="AE60" s="10">
        <v>19</v>
      </c>
      <c r="AF60" s="11" t="s">
        <v>87</v>
      </c>
      <c r="AG60" s="11" t="s">
        <v>97</v>
      </c>
      <c r="AH60" s="11" t="s">
        <v>98</v>
      </c>
      <c r="AI60" s="11" t="s">
        <v>99</v>
      </c>
      <c r="AJ60" s="24" t="s">
        <v>144</v>
      </c>
      <c r="AK60" s="12" t="s">
        <v>145</v>
      </c>
      <c r="AL60" s="12" t="s">
        <v>146</v>
      </c>
      <c r="AM60" s="13">
        <v>823</v>
      </c>
      <c r="AN60" s="13">
        <v>4121</v>
      </c>
      <c r="AO60" s="13">
        <v>0</v>
      </c>
      <c r="AP60" s="13">
        <v>0</v>
      </c>
      <c r="AQ60" s="13">
        <v>4944</v>
      </c>
      <c r="AR60" s="13">
        <v>9476</v>
      </c>
      <c r="AS60" s="14">
        <v>0.16646440129449838</v>
      </c>
      <c r="AT60" s="14">
        <v>0.83353559870550165</v>
      </c>
      <c r="AU60" s="14">
        <v>0</v>
      </c>
      <c r="AV60" s="14">
        <v>0</v>
      </c>
      <c r="AW60" s="20">
        <v>685</v>
      </c>
      <c r="AX60" s="20">
        <v>3434</v>
      </c>
      <c r="AY60" s="20">
        <v>0</v>
      </c>
      <c r="AZ60" s="20">
        <v>0</v>
      </c>
      <c r="BA60" s="20">
        <f t="shared" si="2"/>
        <v>4119</v>
      </c>
      <c r="BB60" s="20">
        <v>823</v>
      </c>
      <c r="BC60" s="20">
        <v>4120</v>
      </c>
      <c r="BD60" s="20">
        <v>0</v>
      </c>
      <c r="BE60" s="20">
        <v>0</v>
      </c>
      <c r="BF60" s="20">
        <f t="shared" si="0"/>
        <v>4943</v>
      </c>
      <c r="BG60" s="15">
        <f>[1]Analiza!$BG60*AS60</f>
        <v>0</v>
      </c>
      <c r="BH60" s="25">
        <v>69</v>
      </c>
      <c r="BI60" s="25">
        <v>343</v>
      </c>
      <c r="BJ60" s="25">
        <f t="shared" si="1"/>
        <v>412</v>
      </c>
    </row>
    <row r="61" spans="1:62" ht="33.75">
      <c r="A61" s="5">
        <v>10</v>
      </c>
      <c r="B61" s="5">
        <v>3</v>
      </c>
      <c r="C61" s="6" t="s">
        <v>43</v>
      </c>
      <c r="D61" s="7" t="s">
        <v>68</v>
      </c>
      <c r="E61" s="7" t="s">
        <v>69</v>
      </c>
      <c r="F61" s="7" t="s">
        <v>46</v>
      </c>
      <c r="G61" s="7" t="s">
        <v>47</v>
      </c>
      <c r="H61" s="7" t="s">
        <v>70</v>
      </c>
      <c r="I61" s="8" t="s">
        <v>133</v>
      </c>
      <c r="J61" s="8" t="s">
        <v>68</v>
      </c>
      <c r="K61" s="7" t="s">
        <v>47</v>
      </c>
      <c r="L61" s="7" t="s">
        <v>63</v>
      </c>
      <c r="M61" s="7" t="s">
        <v>100</v>
      </c>
      <c r="N61" s="7" t="s">
        <v>46</v>
      </c>
      <c r="O61" s="7" t="s">
        <v>47</v>
      </c>
      <c r="P61" s="7" t="s">
        <v>50</v>
      </c>
      <c r="Q61" s="7" t="s">
        <v>51</v>
      </c>
      <c r="R61" s="7" t="s">
        <v>52</v>
      </c>
      <c r="S61" s="7" t="s">
        <v>53</v>
      </c>
      <c r="T61" s="7" t="s">
        <v>54</v>
      </c>
      <c r="U61" s="7">
        <v>0</v>
      </c>
      <c r="V61" s="7">
        <v>0</v>
      </c>
      <c r="W61" s="7">
        <v>0</v>
      </c>
      <c r="X61" s="7">
        <v>0</v>
      </c>
      <c r="Y61" s="7" t="s">
        <v>55</v>
      </c>
      <c r="Z61" s="9" t="s">
        <v>55</v>
      </c>
      <c r="AA61" s="9" t="s">
        <v>56</v>
      </c>
      <c r="AB61" s="9" t="s">
        <v>56</v>
      </c>
      <c r="AC61" s="9" t="s">
        <v>56</v>
      </c>
      <c r="AD61" s="9" t="s">
        <v>55</v>
      </c>
      <c r="AE61" s="10">
        <v>19</v>
      </c>
      <c r="AF61" s="11" t="s">
        <v>87</v>
      </c>
      <c r="AG61" s="11" t="s">
        <v>101</v>
      </c>
      <c r="AH61" s="11" t="s">
        <v>102</v>
      </c>
      <c r="AI61" s="11" t="s">
        <v>103</v>
      </c>
      <c r="AJ61" s="24" t="s">
        <v>144</v>
      </c>
      <c r="AK61" s="12" t="s">
        <v>145</v>
      </c>
      <c r="AL61" s="12" t="s">
        <v>146</v>
      </c>
      <c r="AM61" s="13">
        <v>4350</v>
      </c>
      <c r="AN61" s="13">
        <v>12872</v>
      </c>
      <c r="AO61" s="13">
        <v>0</v>
      </c>
      <c r="AP61" s="13">
        <v>0</v>
      </c>
      <c r="AQ61" s="13">
        <v>17222</v>
      </c>
      <c r="AR61" s="13">
        <v>33009</v>
      </c>
      <c r="AS61" s="14">
        <v>0.25258390430844269</v>
      </c>
      <c r="AT61" s="14">
        <v>0.74741609569155731</v>
      </c>
      <c r="AU61" s="14">
        <v>0</v>
      </c>
      <c r="AV61" s="14">
        <v>0</v>
      </c>
      <c r="AW61" s="20">
        <v>3625</v>
      </c>
      <c r="AX61" s="20">
        <v>10726</v>
      </c>
      <c r="AY61" s="20">
        <v>0</v>
      </c>
      <c r="AZ61" s="20">
        <v>0</v>
      </c>
      <c r="BA61" s="20">
        <f t="shared" si="2"/>
        <v>14351</v>
      </c>
      <c r="BB61" s="20">
        <v>4349</v>
      </c>
      <c r="BC61" s="20">
        <v>12872</v>
      </c>
      <c r="BD61" s="20">
        <v>0</v>
      </c>
      <c r="BE61" s="20">
        <v>0</v>
      </c>
      <c r="BF61" s="20">
        <f t="shared" si="0"/>
        <v>17221</v>
      </c>
      <c r="BG61" s="15">
        <f>[1]Analiza!$BG61*AS61</f>
        <v>0</v>
      </c>
      <c r="BH61" s="25">
        <v>362</v>
      </c>
      <c r="BI61" s="25">
        <v>1073</v>
      </c>
      <c r="BJ61" s="25">
        <f t="shared" si="1"/>
        <v>1435</v>
      </c>
    </row>
    <row r="62" spans="1:62" ht="33.75">
      <c r="A62" s="5">
        <v>11</v>
      </c>
      <c r="B62" s="5">
        <v>3</v>
      </c>
      <c r="C62" s="6" t="s">
        <v>43</v>
      </c>
      <c r="D62" s="7" t="s">
        <v>68</v>
      </c>
      <c r="E62" s="7" t="s">
        <v>69</v>
      </c>
      <c r="F62" s="7" t="s">
        <v>46</v>
      </c>
      <c r="G62" s="7" t="s">
        <v>47</v>
      </c>
      <c r="H62" s="7" t="s">
        <v>70</v>
      </c>
      <c r="I62" s="8" t="s">
        <v>133</v>
      </c>
      <c r="J62" s="8" t="s">
        <v>68</v>
      </c>
      <c r="K62" s="7" t="s">
        <v>47</v>
      </c>
      <c r="L62" s="7" t="s">
        <v>63</v>
      </c>
      <c r="M62" s="7" t="s">
        <v>100</v>
      </c>
      <c r="N62" s="7" t="s">
        <v>46</v>
      </c>
      <c r="O62" s="7" t="s">
        <v>47</v>
      </c>
      <c r="P62" s="7" t="s">
        <v>50</v>
      </c>
      <c r="Q62" s="7" t="s">
        <v>51</v>
      </c>
      <c r="R62" s="7" t="s">
        <v>52</v>
      </c>
      <c r="S62" s="7" t="s">
        <v>53</v>
      </c>
      <c r="T62" s="7" t="s">
        <v>54</v>
      </c>
      <c r="U62" s="7">
        <v>0</v>
      </c>
      <c r="V62" s="7">
        <v>0</v>
      </c>
      <c r="W62" s="7">
        <v>0</v>
      </c>
      <c r="X62" s="7">
        <v>0</v>
      </c>
      <c r="Y62" s="7" t="s">
        <v>55</v>
      </c>
      <c r="Z62" s="9" t="s">
        <v>55</v>
      </c>
      <c r="AA62" s="9" t="s">
        <v>56</v>
      </c>
      <c r="AB62" s="9" t="s">
        <v>56</v>
      </c>
      <c r="AC62" s="9" t="s">
        <v>56</v>
      </c>
      <c r="AD62" s="9" t="s">
        <v>55</v>
      </c>
      <c r="AE62" s="10">
        <v>19</v>
      </c>
      <c r="AF62" s="11" t="s">
        <v>87</v>
      </c>
      <c r="AG62" s="11" t="s">
        <v>104</v>
      </c>
      <c r="AH62" s="11" t="s">
        <v>105</v>
      </c>
      <c r="AI62" s="11" t="s">
        <v>106</v>
      </c>
      <c r="AJ62" s="24" t="s">
        <v>144</v>
      </c>
      <c r="AK62" s="12" t="s">
        <v>145</v>
      </c>
      <c r="AL62" s="12" t="s">
        <v>146</v>
      </c>
      <c r="AM62" s="13">
        <v>712</v>
      </c>
      <c r="AN62" s="13">
        <v>2314</v>
      </c>
      <c r="AO62" s="13">
        <v>0</v>
      </c>
      <c r="AP62" s="13">
        <v>0</v>
      </c>
      <c r="AQ62" s="13">
        <v>3026</v>
      </c>
      <c r="AR62" s="13">
        <v>5800</v>
      </c>
      <c r="AS62" s="14">
        <v>0.23529411764705882</v>
      </c>
      <c r="AT62" s="14">
        <v>0.76470588235294112</v>
      </c>
      <c r="AU62" s="14">
        <v>0</v>
      </c>
      <c r="AV62" s="14">
        <v>0</v>
      </c>
      <c r="AW62" s="20">
        <v>593</v>
      </c>
      <c r="AX62" s="20">
        <v>1928</v>
      </c>
      <c r="AY62" s="20">
        <v>0</v>
      </c>
      <c r="AZ62" s="20">
        <v>0</v>
      </c>
      <c r="BA62" s="20">
        <f t="shared" si="2"/>
        <v>2521</v>
      </c>
      <c r="BB62" s="20">
        <v>711</v>
      </c>
      <c r="BC62" s="20">
        <v>2314</v>
      </c>
      <c r="BD62" s="20">
        <v>0</v>
      </c>
      <c r="BE62" s="20">
        <v>0</v>
      </c>
      <c r="BF62" s="20">
        <v>3025</v>
      </c>
      <c r="BG62" s="15">
        <f>[1]Analiza!$BG62*AS62</f>
        <v>0</v>
      </c>
      <c r="BH62" s="25">
        <v>59</v>
      </c>
      <c r="BI62" s="25">
        <v>193</v>
      </c>
      <c r="BJ62" s="25">
        <f t="shared" si="1"/>
        <v>252</v>
      </c>
    </row>
    <row r="63" spans="1:62" ht="33.75">
      <c r="A63" s="5">
        <v>12</v>
      </c>
      <c r="B63" s="5">
        <v>3</v>
      </c>
      <c r="C63" s="6" t="s">
        <v>43</v>
      </c>
      <c r="D63" s="7" t="s">
        <v>68</v>
      </c>
      <c r="E63" s="7" t="s">
        <v>69</v>
      </c>
      <c r="F63" s="7" t="s">
        <v>46</v>
      </c>
      <c r="G63" s="7" t="s">
        <v>47</v>
      </c>
      <c r="H63" s="7" t="s">
        <v>70</v>
      </c>
      <c r="I63" s="8" t="s">
        <v>133</v>
      </c>
      <c r="J63" s="8" t="s">
        <v>68</v>
      </c>
      <c r="K63" s="7" t="s">
        <v>47</v>
      </c>
      <c r="L63" s="7" t="s">
        <v>63</v>
      </c>
      <c r="M63" s="7" t="s">
        <v>100</v>
      </c>
      <c r="N63" s="7" t="s">
        <v>46</v>
      </c>
      <c r="O63" s="7" t="s">
        <v>47</v>
      </c>
      <c r="P63" s="7" t="s">
        <v>50</v>
      </c>
      <c r="Q63" s="7" t="s">
        <v>51</v>
      </c>
      <c r="R63" s="7" t="s">
        <v>52</v>
      </c>
      <c r="S63" s="7" t="s">
        <v>53</v>
      </c>
      <c r="T63" s="7" t="s">
        <v>54</v>
      </c>
      <c r="U63" s="7">
        <v>0</v>
      </c>
      <c r="V63" s="7">
        <v>0</v>
      </c>
      <c r="W63" s="7">
        <v>0</v>
      </c>
      <c r="X63" s="7">
        <v>0</v>
      </c>
      <c r="Y63" s="7" t="s">
        <v>55</v>
      </c>
      <c r="Z63" s="9" t="s">
        <v>55</v>
      </c>
      <c r="AA63" s="9" t="s">
        <v>56</v>
      </c>
      <c r="AB63" s="9" t="s">
        <v>56</v>
      </c>
      <c r="AC63" s="9" t="s">
        <v>56</v>
      </c>
      <c r="AD63" s="9" t="s">
        <v>55</v>
      </c>
      <c r="AE63" s="10">
        <v>4</v>
      </c>
      <c r="AF63" s="11" t="s">
        <v>107</v>
      </c>
      <c r="AG63" s="11" t="s">
        <v>108</v>
      </c>
      <c r="AH63" s="11" t="s">
        <v>109</v>
      </c>
      <c r="AI63" s="11" t="s">
        <v>110</v>
      </c>
      <c r="AJ63" s="24" t="s">
        <v>144</v>
      </c>
      <c r="AK63" s="12" t="s">
        <v>145</v>
      </c>
      <c r="AL63" s="12" t="s">
        <v>146</v>
      </c>
      <c r="AM63" s="13">
        <v>540</v>
      </c>
      <c r="AN63" s="13">
        <v>1568</v>
      </c>
      <c r="AO63" s="13">
        <v>0</v>
      </c>
      <c r="AP63" s="13">
        <v>0</v>
      </c>
      <c r="AQ63" s="13">
        <v>2108</v>
      </c>
      <c r="AR63" s="13">
        <v>4040</v>
      </c>
      <c r="AS63" s="14">
        <v>0.25616698292220114</v>
      </c>
      <c r="AT63" s="14">
        <v>0.74383301707779881</v>
      </c>
      <c r="AU63" s="14">
        <v>0</v>
      </c>
      <c r="AV63" s="14">
        <v>0</v>
      </c>
      <c r="AW63" s="20">
        <v>449</v>
      </c>
      <c r="AX63" s="20">
        <v>1306</v>
      </c>
      <c r="AY63" s="20">
        <v>0</v>
      </c>
      <c r="AZ63" s="20">
        <v>0</v>
      </c>
      <c r="BA63" s="20">
        <f t="shared" si="2"/>
        <v>1755</v>
      </c>
      <c r="BB63" s="20">
        <v>539</v>
      </c>
      <c r="BC63" s="20">
        <v>1568</v>
      </c>
      <c r="BD63" s="20">
        <v>0</v>
      </c>
      <c r="BE63" s="20">
        <v>0</v>
      </c>
      <c r="BF63" s="20">
        <f t="shared" si="0"/>
        <v>2107</v>
      </c>
      <c r="BG63" s="15">
        <f>[1]Analiza!$BG63*AS63</f>
        <v>0</v>
      </c>
      <c r="BH63" s="25">
        <v>45</v>
      </c>
      <c r="BI63" s="25">
        <v>131</v>
      </c>
      <c r="BJ63" s="25">
        <f t="shared" si="1"/>
        <v>176</v>
      </c>
    </row>
    <row r="64" spans="1:62" ht="33.75">
      <c r="A64" s="5">
        <v>13</v>
      </c>
      <c r="B64" s="5">
        <v>3</v>
      </c>
      <c r="C64" s="6" t="s">
        <v>43</v>
      </c>
      <c r="D64" s="7" t="s">
        <v>68</v>
      </c>
      <c r="E64" s="7" t="s">
        <v>69</v>
      </c>
      <c r="F64" s="7" t="s">
        <v>46</v>
      </c>
      <c r="G64" s="7" t="s">
        <v>47</v>
      </c>
      <c r="H64" s="7" t="s">
        <v>70</v>
      </c>
      <c r="I64" s="8" t="s">
        <v>133</v>
      </c>
      <c r="J64" s="8" t="s">
        <v>68</v>
      </c>
      <c r="K64" s="7" t="s">
        <v>47</v>
      </c>
      <c r="L64" s="7" t="s">
        <v>63</v>
      </c>
      <c r="M64" s="7" t="s">
        <v>100</v>
      </c>
      <c r="N64" s="7" t="s">
        <v>46</v>
      </c>
      <c r="O64" s="7" t="s">
        <v>47</v>
      </c>
      <c r="P64" s="7" t="s">
        <v>50</v>
      </c>
      <c r="Q64" s="7" t="s">
        <v>51</v>
      </c>
      <c r="R64" s="7" t="s">
        <v>52</v>
      </c>
      <c r="S64" s="7" t="s">
        <v>53</v>
      </c>
      <c r="T64" s="7" t="s">
        <v>54</v>
      </c>
      <c r="U64" s="7">
        <v>0</v>
      </c>
      <c r="V64" s="7">
        <v>0</v>
      </c>
      <c r="W64" s="7">
        <v>0</v>
      </c>
      <c r="X64" s="7">
        <v>0</v>
      </c>
      <c r="Y64" s="7" t="s">
        <v>55</v>
      </c>
      <c r="Z64" s="9" t="s">
        <v>55</v>
      </c>
      <c r="AA64" s="9" t="s">
        <v>56</v>
      </c>
      <c r="AB64" s="9" t="s">
        <v>56</v>
      </c>
      <c r="AC64" s="9" t="s">
        <v>56</v>
      </c>
      <c r="AD64" s="9" t="s">
        <v>55</v>
      </c>
      <c r="AE64" s="10">
        <v>38</v>
      </c>
      <c r="AF64" s="11" t="s">
        <v>73</v>
      </c>
      <c r="AG64" s="11" t="s">
        <v>111</v>
      </c>
      <c r="AH64" s="11" t="s">
        <v>112</v>
      </c>
      <c r="AI64" s="11" t="s">
        <v>113</v>
      </c>
      <c r="AJ64" s="24" t="s">
        <v>144</v>
      </c>
      <c r="AK64" s="12" t="s">
        <v>145</v>
      </c>
      <c r="AL64" s="12" t="s">
        <v>146</v>
      </c>
      <c r="AM64" s="13">
        <v>17938</v>
      </c>
      <c r="AN64" s="13">
        <v>55508</v>
      </c>
      <c r="AO64" s="13">
        <v>0</v>
      </c>
      <c r="AP64" s="13">
        <v>0</v>
      </c>
      <c r="AQ64" s="13">
        <v>73446</v>
      </c>
      <c r="AR64" s="13">
        <v>140772</v>
      </c>
      <c r="AS64" s="14">
        <v>0.24423385888952429</v>
      </c>
      <c r="AT64" s="14">
        <v>0.75576614111047569</v>
      </c>
      <c r="AU64" s="14">
        <v>0</v>
      </c>
      <c r="AV64" s="14">
        <v>0</v>
      </c>
      <c r="AW64" s="20">
        <v>14948</v>
      </c>
      <c r="AX64" s="20">
        <v>46256</v>
      </c>
      <c r="AY64" s="20">
        <v>0</v>
      </c>
      <c r="AZ64" s="20">
        <v>0</v>
      </c>
      <c r="BA64" s="20">
        <f t="shared" si="2"/>
        <v>61204</v>
      </c>
      <c r="BB64" s="20">
        <v>17938</v>
      </c>
      <c r="BC64" s="20">
        <v>55508</v>
      </c>
      <c r="BD64" s="20">
        <v>0</v>
      </c>
      <c r="BE64" s="20">
        <v>0</v>
      </c>
      <c r="BF64" s="20">
        <f t="shared" si="0"/>
        <v>73446</v>
      </c>
      <c r="BG64" s="15">
        <f>[1]Analiza!$BG64*AS64</f>
        <v>0</v>
      </c>
      <c r="BH64" s="25">
        <v>1495</v>
      </c>
      <c r="BI64" s="25">
        <v>4626</v>
      </c>
      <c r="BJ64" s="25">
        <f t="shared" si="1"/>
        <v>6121</v>
      </c>
    </row>
    <row r="65" spans="1:63" ht="33.75">
      <c r="A65" s="5">
        <v>14</v>
      </c>
      <c r="B65" s="5">
        <v>3</v>
      </c>
      <c r="C65" s="6" t="s">
        <v>43</v>
      </c>
      <c r="D65" s="7" t="s">
        <v>68</v>
      </c>
      <c r="E65" s="7" t="s">
        <v>69</v>
      </c>
      <c r="F65" s="7" t="s">
        <v>46</v>
      </c>
      <c r="G65" s="7" t="s">
        <v>47</v>
      </c>
      <c r="H65" s="7" t="s">
        <v>70</v>
      </c>
      <c r="I65" s="8" t="s">
        <v>133</v>
      </c>
      <c r="J65" s="8" t="s">
        <v>68</v>
      </c>
      <c r="K65" s="7" t="s">
        <v>47</v>
      </c>
      <c r="L65" s="7" t="s">
        <v>63</v>
      </c>
      <c r="M65" s="7" t="s">
        <v>100</v>
      </c>
      <c r="N65" s="7" t="s">
        <v>46</v>
      </c>
      <c r="O65" s="7" t="s">
        <v>47</v>
      </c>
      <c r="P65" s="7" t="s">
        <v>50</v>
      </c>
      <c r="Q65" s="7" t="s">
        <v>51</v>
      </c>
      <c r="R65" s="7" t="s">
        <v>52</v>
      </c>
      <c r="S65" s="7" t="s">
        <v>53</v>
      </c>
      <c r="T65" s="7" t="s">
        <v>54</v>
      </c>
      <c r="U65" s="7">
        <v>0</v>
      </c>
      <c r="V65" s="7">
        <v>0</v>
      </c>
      <c r="W65" s="7">
        <v>0</v>
      </c>
      <c r="X65" s="7">
        <v>0</v>
      </c>
      <c r="Y65" s="7" t="s">
        <v>55</v>
      </c>
      <c r="Z65" s="9" t="s">
        <v>55</v>
      </c>
      <c r="AA65" s="9" t="s">
        <v>56</v>
      </c>
      <c r="AB65" s="9" t="s">
        <v>56</v>
      </c>
      <c r="AC65" s="9" t="s">
        <v>56</v>
      </c>
      <c r="AD65" s="9" t="s">
        <v>55</v>
      </c>
      <c r="AE65" s="10">
        <v>38</v>
      </c>
      <c r="AF65" s="11" t="s">
        <v>73</v>
      </c>
      <c r="AG65" s="11" t="s">
        <v>114</v>
      </c>
      <c r="AH65" s="11" t="s">
        <v>115</v>
      </c>
      <c r="AI65" s="11" t="s">
        <v>116</v>
      </c>
      <c r="AJ65" s="24" t="s">
        <v>144</v>
      </c>
      <c r="AK65" s="12" t="s">
        <v>145</v>
      </c>
      <c r="AL65" s="12" t="s">
        <v>146</v>
      </c>
      <c r="AM65" s="13">
        <v>3572</v>
      </c>
      <c r="AN65" s="13">
        <v>11096</v>
      </c>
      <c r="AO65" s="13">
        <v>0</v>
      </c>
      <c r="AP65" s="13">
        <v>0</v>
      </c>
      <c r="AQ65" s="13">
        <v>14668</v>
      </c>
      <c r="AR65" s="13">
        <v>28114</v>
      </c>
      <c r="AS65" s="14">
        <v>0.24352331606217617</v>
      </c>
      <c r="AT65" s="14">
        <v>0.75647668393782386</v>
      </c>
      <c r="AU65" s="14">
        <v>0</v>
      </c>
      <c r="AV65" s="14">
        <v>0</v>
      </c>
      <c r="AW65" s="20">
        <v>2976</v>
      </c>
      <c r="AX65" s="20">
        <v>9246</v>
      </c>
      <c r="AY65" s="20">
        <v>0</v>
      </c>
      <c r="AZ65" s="20">
        <v>0</v>
      </c>
      <c r="BA65" s="20">
        <f t="shared" si="2"/>
        <v>12222</v>
      </c>
      <c r="BB65" s="20">
        <v>3572</v>
      </c>
      <c r="BC65" s="20">
        <v>11095</v>
      </c>
      <c r="BD65" s="20">
        <v>0</v>
      </c>
      <c r="BE65" s="20">
        <v>0</v>
      </c>
      <c r="BF65" s="20">
        <f t="shared" si="0"/>
        <v>14667</v>
      </c>
      <c r="BG65" s="15">
        <f>[1]Analiza!$BG65*AS65</f>
        <v>0</v>
      </c>
      <c r="BH65" s="25">
        <v>298</v>
      </c>
      <c r="BI65" s="25">
        <v>925</v>
      </c>
      <c r="BJ65" s="25">
        <f t="shared" si="1"/>
        <v>1223</v>
      </c>
    </row>
    <row r="66" spans="1:63" ht="33.75">
      <c r="A66" s="5">
        <v>15</v>
      </c>
      <c r="B66" s="5">
        <v>3</v>
      </c>
      <c r="C66" s="6" t="s">
        <v>43</v>
      </c>
      <c r="D66" s="7" t="s">
        <v>68</v>
      </c>
      <c r="E66" s="7" t="s">
        <v>69</v>
      </c>
      <c r="F66" s="7" t="s">
        <v>46</v>
      </c>
      <c r="G66" s="7" t="s">
        <v>47</v>
      </c>
      <c r="H66" s="7" t="s">
        <v>70</v>
      </c>
      <c r="I66" s="8" t="s">
        <v>133</v>
      </c>
      <c r="J66" s="8" t="s">
        <v>68</v>
      </c>
      <c r="K66" s="7" t="s">
        <v>47</v>
      </c>
      <c r="L66" s="7" t="s">
        <v>63</v>
      </c>
      <c r="M66" s="7" t="s">
        <v>100</v>
      </c>
      <c r="N66" s="7" t="s">
        <v>46</v>
      </c>
      <c r="O66" s="7" t="s">
        <v>47</v>
      </c>
      <c r="P66" s="7" t="s">
        <v>50</v>
      </c>
      <c r="Q66" s="7" t="s">
        <v>51</v>
      </c>
      <c r="R66" s="7" t="s">
        <v>52</v>
      </c>
      <c r="S66" s="7" t="s">
        <v>53</v>
      </c>
      <c r="T66" s="7" t="s">
        <v>54</v>
      </c>
      <c r="U66" s="7">
        <v>0</v>
      </c>
      <c r="V66" s="7">
        <v>0</v>
      </c>
      <c r="W66" s="7">
        <v>0</v>
      </c>
      <c r="X66" s="7">
        <v>0</v>
      </c>
      <c r="Y66" s="7" t="s">
        <v>55</v>
      </c>
      <c r="Z66" s="9" t="s">
        <v>55</v>
      </c>
      <c r="AA66" s="9" t="s">
        <v>56</v>
      </c>
      <c r="AB66" s="9" t="s">
        <v>56</v>
      </c>
      <c r="AC66" s="9" t="s">
        <v>56</v>
      </c>
      <c r="AD66" s="9" t="s">
        <v>55</v>
      </c>
      <c r="AE66" s="10">
        <v>15</v>
      </c>
      <c r="AF66" s="11" t="s">
        <v>83</v>
      </c>
      <c r="AG66" s="11" t="s">
        <v>117</v>
      </c>
      <c r="AH66" s="11" t="s">
        <v>118</v>
      </c>
      <c r="AI66" s="11" t="s">
        <v>119</v>
      </c>
      <c r="AJ66" s="24" t="s">
        <v>144</v>
      </c>
      <c r="AK66" s="12" t="s">
        <v>145</v>
      </c>
      <c r="AL66" s="12" t="s">
        <v>146</v>
      </c>
      <c r="AM66" s="13">
        <v>1170</v>
      </c>
      <c r="AN66" s="13">
        <v>5086</v>
      </c>
      <c r="AO66" s="13">
        <v>0</v>
      </c>
      <c r="AP66" s="13">
        <v>0</v>
      </c>
      <c r="AQ66" s="13">
        <v>6256</v>
      </c>
      <c r="AR66" s="13">
        <v>11991</v>
      </c>
      <c r="AS66" s="14">
        <v>0.18702046035805628</v>
      </c>
      <c r="AT66" s="14">
        <v>0.81297953964194369</v>
      </c>
      <c r="AU66" s="14">
        <v>0</v>
      </c>
      <c r="AV66" s="14">
        <v>0</v>
      </c>
      <c r="AW66" s="20">
        <v>975</v>
      </c>
      <c r="AX66" s="20">
        <v>4238</v>
      </c>
      <c r="AY66" s="20">
        <v>0</v>
      </c>
      <c r="AZ66" s="20">
        <v>0</v>
      </c>
      <c r="BA66" s="20">
        <f t="shared" si="2"/>
        <v>5213</v>
      </c>
      <c r="BB66" s="20">
        <v>1169</v>
      </c>
      <c r="BC66" s="20">
        <v>5086</v>
      </c>
      <c r="BD66" s="20">
        <v>0</v>
      </c>
      <c r="BE66" s="20">
        <v>0</v>
      </c>
      <c r="BF66" s="20">
        <f t="shared" si="0"/>
        <v>6255</v>
      </c>
      <c r="BG66" s="15">
        <f>[1]Analiza!$BG66*AS66</f>
        <v>0</v>
      </c>
      <c r="BH66" s="25">
        <v>97</v>
      </c>
      <c r="BI66" s="25">
        <v>424</v>
      </c>
      <c r="BJ66" s="25">
        <f t="shared" si="1"/>
        <v>521</v>
      </c>
    </row>
    <row r="67" spans="1:63" ht="33.75">
      <c r="A67" s="5">
        <v>16</v>
      </c>
      <c r="B67" s="5">
        <v>3</v>
      </c>
      <c r="C67" s="6" t="s">
        <v>43</v>
      </c>
      <c r="D67" s="7" t="s">
        <v>68</v>
      </c>
      <c r="E67" s="7" t="s">
        <v>69</v>
      </c>
      <c r="F67" s="7" t="s">
        <v>46</v>
      </c>
      <c r="G67" s="7" t="s">
        <v>47</v>
      </c>
      <c r="H67" s="7" t="s">
        <v>70</v>
      </c>
      <c r="I67" s="8" t="s">
        <v>133</v>
      </c>
      <c r="J67" s="8" t="s">
        <v>120</v>
      </c>
      <c r="K67" s="7" t="s">
        <v>47</v>
      </c>
      <c r="L67" s="7" t="s">
        <v>121</v>
      </c>
      <c r="M67" s="7" t="s">
        <v>122</v>
      </c>
      <c r="N67" s="7" t="s">
        <v>46</v>
      </c>
      <c r="O67" s="7" t="s">
        <v>47</v>
      </c>
      <c r="P67" s="7" t="s">
        <v>50</v>
      </c>
      <c r="Q67" s="7" t="s">
        <v>51</v>
      </c>
      <c r="R67" s="7" t="s">
        <v>52</v>
      </c>
      <c r="S67" s="7" t="s">
        <v>53</v>
      </c>
      <c r="T67" s="7" t="s">
        <v>54</v>
      </c>
      <c r="U67" s="7">
        <v>0</v>
      </c>
      <c r="V67" s="7">
        <v>0</v>
      </c>
      <c r="W67" s="7">
        <v>0</v>
      </c>
      <c r="X67" s="7">
        <v>0</v>
      </c>
      <c r="Y67" s="7" t="s">
        <v>123</v>
      </c>
      <c r="Z67" s="9" t="s">
        <v>123</v>
      </c>
      <c r="AA67" s="9" t="s">
        <v>123</v>
      </c>
      <c r="AB67" s="9" t="s">
        <v>123</v>
      </c>
      <c r="AC67" s="9" t="s">
        <v>56</v>
      </c>
      <c r="AD67" s="9" t="s">
        <v>123</v>
      </c>
      <c r="AE67" s="10">
        <v>42</v>
      </c>
      <c r="AF67" s="11">
        <v>0</v>
      </c>
      <c r="AG67" s="11" t="s">
        <v>124</v>
      </c>
      <c r="AH67" s="11" t="s">
        <v>125</v>
      </c>
      <c r="AI67" s="11" t="s">
        <v>126</v>
      </c>
      <c r="AJ67" s="24" t="s">
        <v>144</v>
      </c>
      <c r="AK67" s="12" t="s">
        <v>145</v>
      </c>
      <c r="AL67" s="12" t="s">
        <v>146</v>
      </c>
      <c r="AM67" s="13">
        <v>39446</v>
      </c>
      <c r="AN67" s="13">
        <v>0</v>
      </c>
      <c r="AO67" s="13">
        <v>0</v>
      </c>
      <c r="AP67" s="13">
        <v>0</v>
      </c>
      <c r="AQ67" s="13">
        <v>39446</v>
      </c>
      <c r="AR67" s="13">
        <v>75605</v>
      </c>
      <c r="AS67" s="14">
        <v>1</v>
      </c>
      <c r="AT67" s="14">
        <v>0</v>
      </c>
      <c r="AU67" s="14">
        <v>0</v>
      </c>
      <c r="AV67" s="14">
        <v>0</v>
      </c>
      <c r="AW67" s="20">
        <v>32872</v>
      </c>
      <c r="AX67" s="20">
        <v>0</v>
      </c>
      <c r="AY67" s="20">
        <v>0</v>
      </c>
      <c r="AZ67" s="20">
        <v>0</v>
      </c>
      <c r="BA67" s="20">
        <f t="shared" si="2"/>
        <v>32872</v>
      </c>
      <c r="BB67" s="20">
        <v>39446</v>
      </c>
      <c r="BC67" s="20">
        <f t="shared" ref="BC67:BC68" si="3">AX67/11*12</f>
        <v>0</v>
      </c>
      <c r="BD67" s="20">
        <v>0</v>
      </c>
      <c r="BE67" s="20">
        <v>0</v>
      </c>
      <c r="BF67" s="20">
        <f t="shared" si="0"/>
        <v>39446</v>
      </c>
      <c r="BG67" s="15">
        <f>[1]Analiza!$BG67*AS67</f>
        <v>0</v>
      </c>
      <c r="BH67" s="25">
        <v>3287</v>
      </c>
      <c r="BI67" s="25">
        <v>0</v>
      </c>
      <c r="BJ67" s="25">
        <f t="shared" si="1"/>
        <v>3287</v>
      </c>
    </row>
    <row r="68" spans="1:63" ht="33.75">
      <c r="A68" s="5">
        <v>17</v>
      </c>
      <c r="B68" s="5">
        <v>3</v>
      </c>
      <c r="C68" s="6" t="s">
        <v>43</v>
      </c>
      <c r="D68" s="7" t="s">
        <v>68</v>
      </c>
      <c r="E68" s="7" t="s">
        <v>69</v>
      </c>
      <c r="F68" s="7" t="s">
        <v>46</v>
      </c>
      <c r="G68" s="7" t="s">
        <v>47</v>
      </c>
      <c r="H68" s="7" t="s">
        <v>70</v>
      </c>
      <c r="I68" s="8" t="s">
        <v>138</v>
      </c>
      <c r="J68" s="8" t="s">
        <v>127</v>
      </c>
      <c r="K68" s="7" t="s">
        <v>47</v>
      </c>
      <c r="L68" s="7" t="s">
        <v>121</v>
      </c>
      <c r="M68" s="7" t="s">
        <v>96</v>
      </c>
      <c r="N68" s="7" t="s">
        <v>46</v>
      </c>
      <c r="O68" s="7" t="s">
        <v>47</v>
      </c>
      <c r="P68" s="7" t="s">
        <v>50</v>
      </c>
      <c r="Q68" s="7" t="s">
        <v>51</v>
      </c>
      <c r="R68" s="7" t="s">
        <v>52</v>
      </c>
      <c r="S68" s="7" t="s">
        <v>53</v>
      </c>
      <c r="T68" s="7" t="s">
        <v>54</v>
      </c>
      <c r="U68" s="7">
        <v>0</v>
      </c>
      <c r="V68" s="7">
        <v>0</v>
      </c>
      <c r="W68" s="7">
        <v>0</v>
      </c>
      <c r="X68" s="7">
        <v>0</v>
      </c>
      <c r="Y68" s="7" t="s">
        <v>123</v>
      </c>
      <c r="Z68" s="9" t="s">
        <v>123</v>
      </c>
      <c r="AA68" s="9" t="s">
        <v>123</v>
      </c>
      <c r="AB68" s="9" t="s">
        <v>123</v>
      </c>
      <c r="AC68" s="9" t="s">
        <v>56</v>
      </c>
      <c r="AD68" s="9" t="s">
        <v>123</v>
      </c>
      <c r="AE68" s="10">
        <v>50</v>
      </c>
      <c r="AF68" s="11">
        <v>0</v>
      </c>
      <c r="AG68" s="11" t="s">
        <v>128</v>
      </c>
      <c r="AH68" s="11" t="s">
        <v>129</v>
      </c>
      <c r="AI68" s="11" t="s">
        <v>130</v>
      </c>
      <c r="AJ68" s="24" t="s">
        <v>144</v>
      </c>
      <c r="AK68" s="12" t="s">
        <v>145</v>
      </c>
      <c r="AL68" s="12" t="s">
        <v>146</v>
      </c>
      <c r="AM68" s="13">
        <v>51396</v>
      </c>
      <c r="AN68" s="13">
        <v>0</v>
      </c>
      <c r="AO68" s="13">
        <v>0</v>
      </c>
      <c r="AP68" s="13">
        <v>0</v>
      </c>
      <c r="AQ68" s="13">
        <v>51396</v>
      </c>
      <c r="AR68" s="13">
        <v>98509</v>
      </c>
      <c r="AS68" s="14">
        <v>1</v>
      </c>
      <c r="AT68" s="14">
        <v>0</v>
      </c>
      <c r="AU68" s="14">
        <v>0</v>
      </c>
      <c r="AV68" s="14">
        <v>0</v>
      </c>
      <c r="AW68" s="20">
        <v>42830</v>
      </c>
      <c r="AX68" s="20">
        <v>0</v>
      </c>
      <c r="AY68" s="20">
        <v>0</v>
      </c>
      <c r="AZ68" s="20">
        <v>0</v>
      </c>
      <c r="BA68" s="20">
        <f t="shared" si="2"/>
        <v>42830</v>
      </c>
      <c r="BB68" s="20">
        <v>51396</v>
      </c>
      <c r="BC68" s="20">
        <f t="shared" si="3"/>
        <v>0</v>
      </c>
      <c r="BD68" s="20">
        <v>0</v>
      </c>
      <c r="BE68" s="20">
        <v>0</v>
      </c>
      <c r="BF68" s="20">
        <f t="shared" si="0"/>
        <v>51396</v>
      </c>
      <c r="BG68" s="15">
        <f>[1]Analiza!$BG68*AS68</f>
        <v>0</v>
      </c>
      <c r="BH68" s="26">
        <v>4283</v>
      </c>
      <c r="BI68" s="26">
        <v>0</v>
      </c>
      <c r="BJ68" s="26">
        <f t="shared" si="1"/>
        <v>4283</v>
      </c>
    </row>
    <row r="69" spans="1:63" ht="20.25" customHeight="1">
      <c r="AL69" s="16" t="s">
        <v>131</v>
      </c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21">
        <f>SUM(AW52:AW68)</f>
        <v>126656</v>
      </c>
      <c r="AX69" s="21">
        <f>SUM(AX52:AX68)</f>
        <v>141431</v>
      </c>
      <c r="AY69" s="21">
        <v>0</v>
      </c>
      <c r="AZ69" s="21">
        <v>0</v>
      </c>
      <c r="BA69" s="21">
        <f>SUM(BA52:BA68)</f>
        <v>268087</v>
      </c>
      <c r="BB69" s="21">
        <f>SUM(BB52:BB68)</f>
        <v>151986</v>
      </c>
      <c r="BC69" s="21">
        <f>SUM(BC52:BC68)</f>
        <v>169721</v>
      </c>
      <c r="BD69" s="21"/>
      <c r="BE69" s="21"/>
      <c r="BF69" s="21">
        <f>SUM(BF52:BF68)</f>
        <v>321707</v>
      </c>
      <c r="BH69" s="27">
        <f>SUM(BH52:BH68)</f>
        <v>12665</v>
      </c>
      <c r="BI69" s="27">
        <f>SUM(BI52:BI68)</f>
        <v>14146</v>
      </c>
      <c r="BJ69" s="27">
        <f>SUM(BJ52:BJ68)</f>
        <v>26811</v>
      </c>
      <c r="BK69" s="28">
        <f>SUM(BJ69,BF69,BA69)</f>
        <v>616605</v>
      </c>
    </row>
    <row r="70" spans="1:63">
      <c r="BF70" s="18"/>
    </row>
  </sheetData>
  <mergeCells count="30">
    <mergeCell ref="BH50:BJ50"/>
    <mergeCell ref="I50:I51"/>
    <mergeCell ref="AG50:AG51"/>
    <mergeCell ref="AH50:AH51"/>
    <mergeCell ref="AI50:AI51"/>
    <mergeCell ref="AJ50:AJ51"/>
    <mergeCell ref="AK50:AL50"/>
    <mergeCell ref="AM50:AQ50"/>
    <mergeCell ref="W50:W51"/>
    <mergeCell ref="X50:X51"/>
    <mergeCell ref="Y50:Y51"/>
    <mergeCell ref="AD50:AD51"/>
    <mergeCell ref="AE50:AE51"/>
    <mergeCell ref="K50:O50"/>
    <mergeCell ref="A1:BF49"/>
    <mergeCell ref="A50:A51"/>
    <mergeCell ref="B50:B51"/>
    <mergeCell ref="C50:C51"/>
    <mergeCell ref="D50:H50"/>
    <mergeCell ref="J50:J51"/>
    <mergeCell ref="AF50:AF51"/>
    <mergeCell ref="P50:Q50"/>
    <mergeCell ref="R50:R51"/>
    <mergeCell ref="S50:S51"/>
    <mergeCell ref="T50:T51"/>
    <mergeCell ref="U50:U51"/>
    <mergeCell ref="V50:V51"/>
    <mergeCell ref="AS50:AV50"/>
    <mergeCell ref="AW50:BA50"/>
    <mergeCell ref="BB50:BF50"/>
  </mergeCells>
  <conditionalFormatting sqref="AJ52:AJ68">
    <cfRule type="cellIs" dxfId="1" priority="2" stopIfTrue="1" operator="equal">
      <formula>"czy dostosowany układ?"</formula>
    </cfRule>
  </conditionalFormatting>
  <conditionalFormatting sqref="AL69 D52:AV68">
    <cfRule type="expression" dxfId="0" priority="1" stopIfTrue="1">
      <formula>$C52="nie"</formula>
    </cfRule>
  </conditionalFormatting>
  <dataValidations count="1">
    <dataValidation type="list" allowBlank="1" showInputMessage="1" showErrorMessage="1" sqref="C52:C68">
      <formula1>$C$14:$C$15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2016-12-30T09:30:38Z</dcterms:modified>
</cp:coreProperties>
</file>