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lasciciel\Desktop\KamillaBR\zarząd 95\"/>
    </mc:Choice>
  </mc:AlternateContent>
  <xr:revisionPtr revIDLastSave="0" documentId="13_ncr:1_{9E5CBD50-74E2-457A-A5DA-D64E0D570FFE}" xr6:coauthVersionLast="46" xr6:coauthVersionMax="46" xr10:uidLastSave="{00000000-0000-0000-0000-000000000000}"/>
  <bookViews>
    <workbookView xWindow="-120" yWindow="-120" windowWidth="25440" windowHeight="15390" activeTab="6" xr2:uid="{00000000-000D-0000-FFFF-FFFF00000000}"/>
  </bookViews>
  <sheets>
    <sheet name="tabela 1 i 2" sheetId="2" r:id="rId1"/>
    <sheet name="tabela 3" sheetId="10" r:id="rId2"/>
    <sheet name="tabela 4" sheetId="34" r:id="rId3"/>
    <sheet name="tabela 5" sheetId="12" r:id="rId4"/>
    <sheet name="Tabela 7" sheetId="22" r:id="rId5"/>
    <sheet name="tabela 6" sheetId="30" r:id="rId6"/>
    <sheet name="tabela 8" sheetId="3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2" l="1"/>
  <c r="B11" i="22"/>
  <c r="L82" i="2"/>
  <c r="L79" i="2"/>
  <c r="L78" i="2"/>
  <c r="L77" i="2"/>
  <c r="L76" i="2"/>
  <c r="L75" i="2"/>
  <c r="L80" i="2"/>
  <c r="J66" i="2"/>
  <c r="K66" i="2" s="1"/>
  <c r="I104" i="2"/>
  <c r="L117" i="2"/>
  <c r="K117" i="2"/>
  <c r="K97" i="2"/>
  <c r="K56" i="2"/>
  <c r="F9" i="10"/>
  <c r="L127" i="2"/>
  <c r="L125" i="2"/>
  <c r="L124" i="2"/>
  <c r="L123" i="2"/>
  <c r="L122" i="2"/>
  <c r="L119" i="2"/>
  <c r="L118" i="2"/>
  <c r="L116" i="2"/>
  <c r="L115" i="2"/>
  <c r="L113" i="2"/>
  <c r="L112" i="2"/>
  <c r="L111" i="2"/>
  <c r="L110" i="2"/>
  <c r="L108" i="2"/>
  <c r="L107" i="2"/>
  <c r="L106" i="2"/>
  <c r="L105" i="2"/>
  <c r="L103" i="2"/>
  <c r="L102" i="2"/>
  <c r="L100" i="2"/>
  <c r="L99" i="2"/>
  <c r="L98" i="2"/>
  <c r="L93" i="2"/>
  <c r="L92" i="2"/>
  <c r="L91" i="2"/>
  <c r="L90" i="2"/>
  <c r="J127" i="2"/>
  <c r="J126" i="2"/>
  <c r="J125" i="2"/>
  <c r="J124" i="2"/>
  <c r="J123" i="2"/>
  <c r="J122" i="2"/>
  <c r="J120" i="2"/>
  <c r="J119" i="2"/>
  <c r="J118" i="2"/>
  <c r="J116" i="2"/>
  <c r="J115" i="2"/>
  <c r="J113" i="2"/>
  <c r="J112" i="2"/>
  <c r="J111" i="2"/>
  <c r="J110" i="2"/>
  <c r="J109" i="2"/>
  <c r="J108" i="2"/>
  <c r="J107" i="2"/>
  <c r="J106" i="2"/>
  <c r="J105" i="2"/>
  <c r="J103" i="2"/>
  <c r="J102" i="2"/>
  <c r="J101" i="2"/>
  <c r="J100" i="2"/>
  <c r="J99" i="2"/>
  <c r="J98" i="2"/>
  <c r="J96" i="2"/>
  <c r="J94" i="2"/>
  <c r="J93" i="2"/>
  <c r="J92" i="2"/>
  <c r="J91" i="2"/>
  <c r="J90" i="2"/>
  <c r="J89" i="2"/>
  <c r="J86" i="2"/>
  <c r="J85" i="2"/>
  <c r="J84" i="2"/>
  <c r="J83" i="2"/>
  <c r="J82" i="2"/>
  <c r="F127" i="2"/>
  <c r="F126" i="2"/>
  <c r="F125" i="2"/>
  <c r="K125" i="2" s="1"/>
  <c r="F124" i="2"/>
  <c r="K124" i="2" s="1"/>
  <c r="F123" i="2"/>
  <c r="F122" i="2"/>
  <c r="F120" i="2"/>
  <c r="K120" i="2" s="1"/>
  <c r="F119" i="2"/>
  <c r="K119" i="2" s="1"/>
  <c r="F118" i="2"/>
  <c r="K118" i="2" s="1"/>
  <c r="F116" i="2"/>
  <c r="F115" i="2"/>
  <c r="K115" i="2" s="1"/>
  <c r="F113" i="2"/>
  <c r="F112" i="2"/>
  <c r="K112" i="2" s="1"/>
  <c r="F111" i="2"/>
  <c r="F110" i="2"/>
  <c r="K110" i="2" s="1"/>
  <c r="F109" i="2"/>
  <c r="F108" i="2"/>
  <c r="F107" i="2"/>
  <c r="F106" i="2"/>
  <c r="K106" i="2" s="1"/>
  <c r="F105" i="2"/>
  <c r="F103" i="2"/>
  <c r="K103" i="2" s="1"/>
  <c r="F102" i="2"/>
  <c r="F101" i="2"/>
  <c r="K101" i="2" s="1"/>
  <c r="F100" i="2"/>
  <c r="K100" i="2" s="1"/>
  <c r="F99" i="2"/>
  <c r="K99" i="2" s="1"/>
  <c r="F98" i="2"/>
  <c r="F96" i="2"/>
  <c r="K96" i="2" s="1"/>
  <c r="F94" i="2"/>
  <c r="F93" i="2"/>
  <c r="F92" i="2"/>
  <c r="F91" i="2"/>
  <c r="K91" i="2" s="1"/>
  <c r="F90" i="2"/>
  <c r="K90" i="2" s="1"/>
  <c r="F89" i="2"/>
  <c r="F86" i="2"/>
  <c r="F85" i="2"/>
  <c r="K85" i="2" s="1"/>
  <c r="F84" i="2"/>
  <c r="F83" i="2"/>
  <c r="K83" i="2" s="1"/>
  <c r="F82" i="2"/>
  <c r="F80" i="2"/>
  <c r="F79" i="2"/>
  <c r="F78" i="2"/>
  <c r="F77" i="2"/>
  <c r="F76" i="2"/>
  <c r="F75" i="2"/>
  <c r="J65" i="2"/>
  <c r="J64" i="2"/>
  <c r="J63" i="2"/>
  <c r="J62" i="2"/>
  <c r="J61" i="2"/>
  <c r="J60" i="2"/>
  <c r="J59" i="2"/>
  <c r="J57" i="2"/>
  <c r="J55" i="2"/>
  <c r="J54" i="2"/>
  <c r="J53" i="2"/>
  <c r="J52" i="2"/>
  <c r="J50" i="2"/>
  <c r="J49" i="2"/>
  <c r="J48" i="2"/>
  <c r="J47" i="2"/>
  <c r="J46" i="2"/>
  <c r="J45" i="2"/>
  <c r="J44" i="2"/>
  <c r="J43" i="2"/>
  <c r="J42" i="2"/>
  <c r="J40" i="2"/>
  <c r="J39" i="2"/>
  <c r="J38" i="2"/>
  <c r="J37" i="2"/>
  <c r="J36" i="2"/>
  <c r="J35" i="2"/>
  <c r="J34" i="2"/>
  <c r="J32" i="2"/>
  <c r="J31" i="2"/>
  <c r="J30" i="2"/>
  <c r="J28" i="2"/>
  <c r="J27" i="2"/>
  <c r="J26" i="2"/>
  <c r="J25" i="2"/>
  <c r="J24" i="2"/>
  <c r="J23" i="2"/>
  <c r="J20" i="2"/>
  <c r="J19" i="2"/>
  <c r="J18" i="2"/>
  <c r="J17" i="2"/>
  <c r="J16" i="2"/>
  <c r="J14" i="2"/>
  <c r="J13" i="2"/>
  <c r="J12" i="2"/>
  <c r="J11" i="2"/>
  <c r="J10" i="2"/>
  <c r="J9" i="2"/>
  <c r="J8" i="2"/>
  <c r="F67" i="2"/>
  <c r="K67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7" i="2"/>
  <c r="K57" i="2" s="1"/>
  <c r="F55" i="2"/>
  <c r="K55" i="2" s="1"/>
  <c r="F54" i="2"/>
  <c r="K54" i="2" s="1"/>
  <c r="F53" i="2"/>
  <c r="K53" i="2" s="1"/>
  <c r="F52" i="2"/>
  <c r="K52" i="2" s="1"/>
  <c r="F50" i="2"/>
  <c r="K50" i="2" s="1"/>
  <c r="F49" i="2"/>
  <c r="K49" i="2" s="1"/>
  <c r="M117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2" i="2"/>
  <c r="K32" i="2" s="1"/>
  <c r="F31" i="2"/>
  <c r="K31" i="2" s="1"/>
  <c r="F30" i="2"/>
  <c r="K30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0" i="2"/>
  <c r="K20" i="2" s="1"/>
  <c r="F19" i="2"/>
  <c r="F18" i="2"/>
  <c r="K18" i="2" s="1"/>
  <c r="F17" i="2"/>
  <c r="K17" i="2" s="1"/>
  <c r="L84" i="2" s="1"/>
  <c r="F16" i="2"/>
  <c r="K16" i="2" s="1"/>
  <c r="L83" i="2" s="1"/>
  <c r="F14" i="2"/>
  <c r="K14" i="2" s="1"/>
  <c r="F13" i="2"/>
  <c r="F12" i="2"/>
  <c r="K12" i="2" s="1"/>
  <c r="F11" i="2"/>
  <c r="K11" i="2" s="1"/>
  <c r="F10" i="2"/>
  <c r="K10" i="2" s="1"/>
  <c r="F9" i="2"/>
  <c r="K9" i="2" s="1"/>
  <c r="F8" i="2"/>
  <c r="K8" i="2" s="1"/>
  <c r="K19" i="2" l="1"/>
  <c r="K82" i="2"/>
  <c r="M82" i="2" s="1"/>
  <c r="K86" i="2"/>
  <c r="M86" i="2" s="1"/>
  <c r="K98" i="2"/>
  <c r="K95" i="2" s="1"/>
  <c r="K102" i="2"/>
  <c r="K107" i="2"/>
  <c r="K116" i="2"/>
  <c r="K126" i="2"/>
  <c r="M83" i="2"/>
  <c r="K84" i="2"/>
  <c r="M84" i="2" s="1"/>
  <c r="K123" i="2"/>
  <c r="M123" i="2" s="1"/>
  <c r="K127" i="2"/>
  <c r="K122" i="2"/>
  <c r="M122" i="2" s="1"/>
  <c r="M112" i="2"/>
  <c r="K109" i="2"/>
  <c r="K113" i="2"/>
  <c r="M113" i="2" s="1"/>
  <c r="K108" i="2"/>
  <c r="M108" i="2" s="1"/>
  <c r="M99" i="2"/>
  <c r="K105" i="2"/>
  <c r="M105" i="2" s="1"/>
  <c r="K111" i="2"/>
  <c r="M111" i="2" s="1"/>
  <c r="K93" i="2"/>
  <c r="M93" i="2" s="1"/>
  <c r="K92" i="2"/>
  <c r="M92" i="2" s="1"/>
  <c r="K89" i="2"/>
  <c r="M127" i="2"/>
  <c r="M118" i="2"/>
  <c r="M98" i="2"/>
  <c r="M102" i="2"/>
  <c r="M107" i="2"/>
  <c r="M116" i="2"/>
  <c r="M91" i="2"/>
  <c r="M106" i="2"/>
  <c r="M110" i="2"/>
  <c r="M90" i="2"/>
  <c r="M124" i="2"/>
  <c r="M100" i="2"/>
  <c r="M119" i="2"/>
  <c r="M115" i="2"/>
  <c r="M125" i="2"/>
  <c r="M103" i="2"/>
  <c r="E88" i="2"/>
  <c r="D88" i="2"/>
  <c r="C88" i="2"/>
  <c r="B88" i="2"/>
  <c r="F88" i="2" l="1"/>
  <c r="G88" i="2" s="1"/>
  <c r="D7" i="2"/>
  <c r="E10" i="10"/>
  <c r="D10" i="10"/>
  <c r="C10" i="10"/>
  <c r="B10" i="10"/>
  <c r="I121" i="2"/>
  <c r="H121" i="2"/>
  <c r="G121" i="2"/>
  <c r="E121" i="2"/>
  <c r="D121" i="2"/>
  <c r="F121" i="2" s="1"/>
  <c r="C121" i="2"/>
  <c r="B121" i="2"/>
  <c r="I114" i="2"/>
  <c r="H114" i="2"/>
  <c r="G114" i="2"/>
  <c r="E114" i="2"/>
  <c r="D114" i="2"/>
  <c r="C114" i="2"/>
  <c r="B114" i="2"/>
  <c r="H104" i="2"/>
  <c r="G104" i="2"/>
  <c r="E104" i="2"/>
  <c r="D104" i="2"/>
  <c r="C104" i="2"/>
  <c r="B104" i="2"/>
  <c r="I95" i="2"/>
  <c r="H95" i="2"/>
  <c r="G95" i="2"/>
  <c r="E95" i="2"/>
  <c r="D95" i="2"/>
  <c r="C95" i="2"/>
  <c r="B95" i="2"/>
  <c r="I81" i="2"/>
  <c r="I80" i="2" s="1"/>
  <c r="J80" i="2" s="1"/>
  <c r="K80" i="2" s="1"/>
  <c r="M80" i="2" s="1"/>
  <c r="H81" i="2"/>
  <c r="G81" i="2"/>
  <c r="E81" i="2"/>
  <c r="D81" i="2"/>
  <c r="C81" i="2"/>
  <c r="B81" i="2"/>
  <c r="H74" i="2"/>
  <c r="G74" i="2"/>
  <c r="E74" i="2"/>
  <c r="D74" i="2"/>
  <c r="C74" i="2"/>
  <c r="B74" i="2"/>
  <c r="E58" i="2"/>
  <c r="D58" i="2"/>
  <c r="C58" i="2"/>
  <c r="B58" i="2"/>
  <c r="L126" i="2" s="1"/>
  <c r="G58" i="2"/>
  <c r="I51" i="2"/>
  <c r="H51" i="2"/>
  <c r="G51" i="2"/>
  <c r="E51" i="2"/>
  <c r="D51" i="2"/>
  <c r="C51" i="2"/>
  <c r="B51" i="2"/>
  <c r="I41" i="2"/>
  <c r="H41" i="2"/>
  <c r="G41" i="2"/>
  <c r="E41" i="2"/>
  <c r="D41" i="2"/>
  <c r="F41" i="2" s="1"/>
  <c r="C41" i="2"/>
  <c r="B41" i="2"/>
  <c r="I33" i="2"/>
  <c r="H33" i="2"/>
  <c r="G33" i="2"/>
  <c r="E33" i="2"/>
  <c r="D33" i="2"/>
  <c r="C33" i="2"/>
  <c r="B33" i="2"/>
  <c r="I29" i="2"/>
  <c r="H29" i="2"/>
  <c r="G29" i="2"/>
  <c r="E29" i="2"/>
  <c r="D29" i="2"/>
  <c r="C29" i="2"/>
  <c r="B29" i="2"/>
  <c r="L94" i="2" s="1"/>
  <c r="I22" i="2"/>
  <c r="H22" i="2"/>
  <c r="G22" i="2"/>
  <c r="E22" i="2"/>
  <c r="D22" i="2"/>
  <c r="C22" i="2"/>
  <c r="B22" i="2"/>
  <c r="L88" i="2" s="1"/>
  <c r="I15" i="2"/>
  <c r="H15" i="2"/>
  <c r="E15" i="2"/>
  <c r="D15" i="2"/>
  <c r="C15" i="2"/>
  <c r="I7" i="2"/>
  <c r="H7" i="2"/>
  <c r="G7" i="2"/>
  <c r="E7" i="2"/>
  <c r="C7" i="2"/>
  <c r="B7" i="2"/>
  <c r="F8" i="10"/>
  <c r="B11" i="12"/>
  <c r="B10" i="12"/>
  <c r="B9" i="12"/>
  <c r="B8" i="12"/>
  <c r="B7" i="12"/>
  <c r="B9" i="30"/>
  <c r="M12" i="12"/>
  <c r="J95" i="2" l="1"/>
  <c r="J121" i="2"/>
  <c r="F33" i="2"/>
  <c r="J33" i="2"/>
  <c r="L121" i="2"/>
  <c r="J51" i="2"/>
  <c r="B87" i="2"/>
  <c r="L114" i="2"/>
  <c r="F15" i="2"/>
  <c r="J7" i="2"/>
  <c r="E87" i="2"/>
  <c r="D87" i="2"/>
  <c r="J81" i="2"/>
  <c r="C87" i="2"/>
  <c r="G87" i="2"/>
  <c r="F81" i="2"/>
  <c r="K81" i="2" s="1"/>
  <c r="J22" i="2"/>
  <c r="J114" i="2"/>
  <c r="F114" i="2"/>
  <c r="J41" i="2"/>
  <c r="K41" i="2" s="1"/>
  <c r="M109" i="2" s="1"/>
  <c r="L104" i="2"/>
  <c r="B128" i="2"/>
  <c r="F104" i="2"/>
  <c r="K104" i="2" s="1"/>
  <c r="J104" i="2"/>
  <c r="J29" i="2"/>
  <c r="F29" i="2"/>
  <c r="K29" i="2" s="1"/>
  <c r="L95" i="2"/>
  <c r="L128" i="2" s="1"/>
  <c r="F95" i="2"/>
  <c r="H88" i="2"/>
  <c r="I88" i="2" s="1"/>
  <c r="I128" i="2" s="1"/>
  <c r="F51" i="2"/>
  <c r="K51" i="2" s="1"/>
  <c r="F22" i="2"/>
  <c r="K22" i="2" s="1"/>
  <c r="M89" i="2" s="1"/>
  <c r="L89" i="2"/>
  <c r="L74" i="2"/>
  <c r="L87" i="2" s="1"/>
  <c r="K121" i="2"/>
  <c r="K114" i="2"/>
  <c r="L120" i="2"/>
  <c r="L109" i="2"/>
  <c r="L101" i="2"/>
  <c r="K33" i="2"/>
  <c r="L96" i="2"/>
  <c r="F58" i="2"/>
  <c r="F10" i="10"/>
  <c r="C21" i="2"/>
  <c r="H21" i="2"/>
  <c r="F74" i="2"/>
  <c r="C128" i="2"/>
  <c r="G128" i="2"/>
  <c r="H87" i="2"/>
  <c r="G68" i="2"/>
  <c r="C68" i="2"/>
  <c r="E68" i="2"/>
  <c r="E21" i="2"/>
  <c r="D21" i="2"/>
  <c r="I21" i="2"/>
  <c r="D68" i="2"/>
  <c r="E128" i="2"/>
  <c r="B68" i="2"/>
  <c r="D128" i="2"/>
  <c r="I79" i="2"/>
  <c r="J79" i="2" s="1"/>
  <c r="K79" i="2" s="1"/>
  <c r="M79" i="2" s="1"/>
  <c r="L12" i="12"/>
  <c r="I58" i="2"/>
  <c r="H58" i="2"/>
  <c r="H68" i="2" s="1"/>
  <c r="G15" i="2"/>
  <c r="J15" i="2" s="1"/>
  <c r="B15" i="2"/>
  <c r="C12" i="12"/>
  <c r="K12" i="12"/>
  <c r="J12" i="12"/>
  <c r="I12" i="12"/>
  <c r="H12" i="12"/>
  <c r="G12" i="12"/>
  <c r="F12" i="12"/>
  <c r="E12" i="12"/>
  <c r="D12" i="12"/>
  <c r="J88" i="2" l="1"/>
  <c r="K88" i="2" s="1"/>
  <c r="M88" i="2" s="1"/>
  <c r="F21" i="2"/>
  <c r="F87" i="2"/>
  <c r="H128" i="2"/>
  <c r="J128" i="2" s="1"/>
  <c r="J58" i="2"/>
  <c r="K58" i="2" s="1"/>
  <c r="M120" i="2"/>
  <c r="M114" i="2"/>
  <c r="M104" i="2"/>
  <c r="M96" i="2"/>
  <c r="M101" i="2"/>
  <c r="M95" i="2"/>
  <c r="F128" i="2"/>
  <c r="B21" i="2"/>
  <c r="K21" i="2" s="1"/>
  <c r="K15" i="2"/>
  <c r="M81" i="2" s="1"/>
  <c r="F68" i="2"/>
  <c r="K94" i="2"/>
  <c r="B12" i="12"/>
  <c r="I68" i="2"/>
  <c r="J68" i="2" s="1"/>
  <c r="I78" i="2"/>
  <c r="J78" i="2" s="1"/>
  <c r="K78" i="2" s="1"/>
  <c r="M78" i="2" s="1"/>
  <c r="G21" i="2"/>
  <c r="J21" i="2" s="1"/>
  <c r="F7" i="2"/>
  <c r="K7" i="2" s="1"/>
  <c r="M94" i="2" l="1"/>
  <c r="M126" i="2"/>
  <c r="M121" i="2"/>
  <c r="M128" i="2" s="1"/>
  <c r="K68" i="2"/>
  <c r="K128" i="2"/>
  <c r="I77" i="2"/>
  <c r="J77" i="2" s="1"/>
  <c r="K77" i="2" s="1"/>
  <c r="M77" i="2" s="1"/>
  <c r="I76" i="2" l="1"/>
  <c r="J76" i="2" s="1"/>
  <c r="K76" i="2" s="1"/>
  <c r="M76" i="2" s="1"/>
  <c r="I75" i="2" l="1"/>
  <c r="J75" i="2" s="1"/>
  <c r="K75" i="2" s="1"/>
  <c r="M75" i="2" s="1"/>
  <c r="I74" i="2" l="1"/>
  <c r="I87" i="2" s="1"/>
  <c r="J87" i="2" s="1"/>
  <c r="K87" i="2" s="1"/>
  <c r="J74" i="2" l="1"/>
  <c r="K74" i="2" l="1"/>
  <c r="M74" i="2" s="1"/>
  <c r="M87" i="2" s="1"/>
</calcChain>
</file>

<file path=xl/sharedStrings.xml><?xml version="1.0" encoding="utf-8"?>
<sst xmlns="http://schemas.openxmlformats.org/spreadsheetml/2006/main" count="273" uniqueCount="154">
  <si>
    <t>Pozycja</t>
  </si>
  <si>
    <t>Wartość początkowa - stan na początek roku</t>
  </si>
  <si>
    <t>Zwiększenie – aktualizacja</t>
  </si>
  <si>
    <t>Zwiększenie – przychody (nabycie)</t>
  </si>
  <si>
    <t>Zwiększenie - przemieszczenie wewnętrzne</t>
  </si>
  <si>
    <t>Ogółem (PK3+PK4+PK5)</t>
  </si>
  <si>
    <t>Zmniejszenie – zbycie</t>
  </si>
  <si>
    <t>Zmniejszenie – likwidacja</t>
  </si>
  <si>
    <t>Zmniejszenie – inne</t>
  </si>
  <si>
    <t>Ogółem (PK7+PK8+PK9)</t>
  </si>
  <si>
    <t>2 (PK2)</t>
  </si>
  <si>
    <t>3 (PK3)</t>
  </si>
  <si>
    <t>4 (PK4)</t>
  </si>
  <si>
    <t>5 (PK5)</t>
  </si>
  <si>
    <t>6 (PK6)</t>
  </si>
  <si>
    <t>7 (PK7)</t>
  </si>
  <si>
    <t>8 (PK8)</t>
  </si>
  <si>
    <t>9 (PK9)</t>
  </si>
  <si>
    <t>10 (PK10)</t>
  </si>
  <si>
    <t>11 (PK11)</t>
  </si>
  <si>
    <t>1. Licencje i prawa autorskie dotyczące oprogramowania komputerowego</t>
  </si>
  <si>
    <t>2. Pozostałe wartości niematerialne i prawne</t>
  </si>
  <si>
    <t>I. Wartości niematerialne i prawne ogółem (poz. 1+2)</t>
  </si>
  <si>
    <t>1.1. Grunty</t>
  </si>
  <si>
    <t>1.1.1. Grunty stanowiące własność JST</t>
  </si>
  <si>
    <t>1.2. Budynki, lokale obiekty inżynierii lądowej i wodnej</t>
  </si>
  <si>
    <t>1.3. Urządzenia techniczne i maszyny</t>
  </si>
  <si>
    <t>1.4. Środki transportu</t>
  </si>
  <si>
    <t>1.5. Inne środki trwałe</t>
  </si>
  <si>
    <t>Umorzenie – stan na początek roku</t>
  </si>
  <si>
    <t>Zwiększenie - amortyzacja za rok obrotowy</t>
  </si>
  <si>
    <t>Zwiększenie – inne zwiększenia</t>
  </si>
  <si>
    <t>Ogółem (UK13+UK14+UK15)</t>
  </si>
  <si>
    <t>Zmniejszenie – z tytułu zbycia</t>
  </si>
  <si>
    <t>Zmniejszenie - z tytułu likwidacja</t>
  </si>
  <si>
    <t>Zmniejszenie – inne zmniejszenia</t>
  </si>
  <si>
    <t>Ogółem (UK17+UK18+UK19)</t>
  </si>
  <si>
    <t>Umorzenie – stan na koniec roku (UK12+UK16-UK20)</t>
  </si>
  <si>
    <t>Stan na początek roku obrotowego (PK2-UK12)</t>
  </si>
  <si>
    <t>Stan na koniec roku obrotowego (PK11-UK21)</t>
  </si>
  <si>
    <t>2 (UK12)</t>
  </si>
  <si>
    <t>3 (UK13)</t>
  </si>
  <si>
    <t>4 (UK14)</t>
  </si>
  <si>
    <t>5 (UK15)</t>
  </si>
  <si>
    <t>6 (UK16)</t>
  </si>
  <si>
    <t>7 (UK17)</t>
  </si>
  <si>
    <t>8 (UK18)</t>
  </si>
  <si>
    <t>9 (UK19)</t>
  </si>
  <si>
    <t>10 (UK20)</t>
  </si>
  <si>
    <t>11 (UK21)</t>
  </si>
  <si>
    <t>12 (UK22)</t>
  </si>
  <si>
    <t>13 (UK23)</t>
  </si>
  <si>
    <t>II. Środki trwałe ogółem (od 1.1 do 1.5)</t>
  </si>
  <si>
    <t>Wartość początkowa</t>
  </si>
  <si>
    <t>Umorzenia</t>
  </si>
  <si>
    <t>Stan odpisów aktualizujących na początek roku</t>
  </si>
  <si>
    <t>2 (K3)</t>
  </si>
  <si>
    <t>3 (K4)</t>
  </si>
  <si>
    <t>4 (K5)</t>
  </si>
  <si>
    <t>5 (K6)</t>
  </si>
  <si>
    <t>6 (K7)</t>
  </si>
  <si>
    <t>Razem</t>
  </si>
  <si>
    <t>1 (K2)</t>
  </si>
  <si>
    <t>Wyszczególnienie</t>
  </si>
  <si>
    <t>Zmiany stanu – zwiększenia</t>
  </si>
  <si>
    <t>Zmiany stanu – wykorzystanie</t>
  </si>
  <si>
    <t>Zmiany stanu – uznanie za zbędne</t>
  </si>
  <si>
    <t>Stan odpisów na koniec roku (K3+K4+K5+K6)</t>
  </si>
  <si>
    <t>Odpisy aktualizujące wartość należności</t>
  </si>
  <si>
    <t>Kwota</t>
  </si>
  <si>
    <t>2 (K2)</t>
  </si>
  <si>
    <t>Wynagrodzenia z tytułu zatrudnienia</t>
  </si>
  <si>
    <t>Nagrody jubileuszowe</t>
  </si>
  <si>
    <t>Odprawy emerytalne i rentowe</t>
  </si>
  <si>
    <t>Świadczenia urlopowe</t>
  </si>
  <si>
    <t>Inne świadczenia pracownicze</t>
  </si>
  <si>
    <t>Ogółem</t>
  </si>
  <si>
    <t>Kwota wypłaconych środków pieniężnych na świadczenia pracownicze</t>
  </si>
  <si>
    <t>Szczegółowy zakres zmian wartości  środków trwałych i wartości niematerialnych i prawnych (poz. A.I i A.II.1. bilansu)</t>
  </si>
  <si>
    <t>stan na początek roku obrotowego</t>
  </si>
  <si>
    <t>stan na koniec roku obrotowego</t>
  </si>
  <si>
    <t>2 (K1)</t>
  </si>
  <si>
    <t>5 (K4)</t>
  </si>
  <si>
    <t>Razem:</t>
  </si>
  <si>
    <t>3 (K3)</t>
  </si>
  <si>
    <t>Poręczenia i gwarancje</t>
  </si>
  <si>
    <t>Łączna kwota otrzymanych gwarancji i poręczeń</t>
  </si>
  <si>
    <t>Powyżej 1 roku do 3 lat</t>
  </si>
  <si>
    <t>Powyżej 3 do 5 lat</t>
  </si>
  <si>
    <t>z tytułu kredytów</t>
  </si>
  <si>
    <t>z tytułu obligacji</t>
  </si>
  <si>
    <t>z tytułu pożyczek</t>
  </si>
  <si>
    <t>Zobowiązania długoterminowe</t>
  </si>
  <si>
    <t>Koszt wytworzenia środków trwałych</t>
  </si>
  <si>
    <t>w tym: odsetki</t>
  </si>
  <si>
    <t xml:space="preserve">
Powyżej 5 lat</t>
  </si>
  <si>
    <t xml:space="preserve"> Zobowiązania krótkoterminowe</t>
  </si>
  <si>
    <t>Zobowiązania finansowe</t>
  </si>
  <si>
    <t>PUP</t>
  </si>
  <si>
    <t>POE</t>
  </si>
  <si>
    <t>SOSZW</t>
  </si>
  <si>
    <t>KPPSP</t>
  </si>
  <si>
    <t>ŚDS</t>
  </si>
  <si>
    <t>PCPR</t>
  </si>
  <si>
    <t xml:space="preserve">Nalezności z tyułu dochodów </t>
  </si>
  <si>
    <t>PINB</t>
  </si>
  <si>
    <t>pinb</t>
  </si>
  <si>
    <t>zs1</t>
  </si>
  <si>
    <t>zs2</t>
  </si>
  <si>
    <t>Nalezności z tytułu opłat za media</t>
  </si>
  <si>
    <t>PZPS2</t>
  </si>
  <si>
    <t>PZPS1</t>
  </si>
  <si>
    <t>PZSP2</t>
  </si>
  <si>
    <t>PZSP1</t>
  </si>
  <si>
    <t>WPOW</t>
  </si>
  <si>
    <t>Starostwo</t>
  </si>
  <si>
    <t>STAROSTWO</t>
  </si>
  <si>
    <t>starostwo</t>
  </si>
  <si>
    <t>W budowie</t>
  </si>
  <si>
    <t>w tym: różnice kursowe</t>
  </si>
  <si>
    <t>Nalezności z tytułu Funduszu Pracy</t>
  </si>
  <si>
    <t>Wartość początkowa - stan na koniec (PK2+PK6-PK10)</t>
  </si>
  <si>
    <t>TABELA nr 1</t>
  </si>
  <si>
    <t>TABELA nr 2</t>
  </si>
  <si>
    <t>TABELA nr 5</t>
  </si>
  <si>
    <t>TABELA nr 3</t>
  </si>
  <si>
    <t>TABELA nr 4</t>
  </si>
  <si>
    <t>Zabezpieczenie należytego wyk. Umów, w tym:</t>
  </si>
  <si>
    <t>Gwarancje bankowe</t>
  </si>
  <si>
    <t>Gwarancje ubezpieczeniowe</t>
  </si>
  <si>
    <t>Poręczenia otrzymane od od osób trzecich</t>
  </si>
  <si>
    <t>TABELA nr 6</t>
  </si>
  <si>
    <t>TABELA nr 7</t>
  </si>
  <si>
    <t>RAZEM</t>
  </si>
  <si>
    <t>Stan na początek roku</t>
  </si>
  <si>
    <t>Zwiększenia</t>
  </si>
  <si>
    <t>Zmniejszenia</t>
  </si>
  <si>
    <t>Stan na koniec roku (K2+K3-K4)</t>
  </si>
  <si>
    <t>4 (K4)</t>
  </si>
  <si>
    <t>5 (K5)</t>
  </si>
  <si>
    <t>0 Grunty</t>
  </si>
  <si>
    <t>1 Budynki i lokale oraz spółdzielcze prawo do lokalu użytkowego</t>
  </si>
  <si>
    <t>2 Obiekty inżynierii lądowej i wodnej</t>
  </si>
  <si>
    <t>3 Kotły i maszyny energetyczne</t>
  </si>
  <si>
    <t>4 Maszyny, urządzenia i aparaty ogólnego zastosowania</t>
  </si>
  <si>
    <t>5 Maszyny, urządzenia i aparaty specjalistyczne</t>
  </si>
  <si>
    <t>6 Urządzenia techniczne</t>
  </si>
  <si>
    <t>7 Środki transportu</t>
  </si>
  <si>
    <t>8 Narzędzia, przyrządy, ruchomości i wyposażenie</t>
  </si>
  <si>
    <t>9 Inwentarz żywy</t>
  </si>
  <si>
    <t>pzs2</t>
  </si>
  <si>
    <t xml:space="preserve">Oddane  do użytkowania </t>
  </si>
  <si>
    <t xml:space="preserve">Wartość nieamortyzowanych lub nieumarzanych przez jednostkę środków trwałych,  używanych na podstawie umów najmu, dzierżawy i innych umów, w tym z tytułu umów leasingu			</t>
  </si>
  <si>
    <t>TABELA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</si>
</sst>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sz val="12"/>
      <color theme="9"/>
      <name val="Calibri"/>
      <family val="2"/>
      <charset val="238"/>
      <scheme val="minor"/>
    </font>
    <font>
      <b/>
      <sz val="13.5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rgb="FF333333"/>
      <name val="Arial Narrow"/>
      <family val="2"/>
      <charset val="238"/>
    </font>
    <font>
      <sz val="11"/>
      <color rgb="FF333333"/>
      <name val="Arial Narrow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/>
    <xf numFmtId="4" fontId="2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4" fontId="8" fillId="0" borderId="1" xfId="0" applyNumberFormat="1" applyFont="1" applyBorder="1"/>
    <xf numFmtId="0" fontId="9" fillId="0" borderId="1" xfId="0" applyFont="1" applyBorder="1" applyAlignment="1">
      <alignment horizontal="left" vertical="center" wrapText="1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/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/>
    <xf numFmtId="0" fontId="15" fillId="0" borderId="0" xfId="0" applyFont="1"/>
    <xf numFmtId="0" fontId="8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/>
    <xf numFmtId="4" fontId="16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/>
    <xf numFmtId="0" fontId="17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left" vertical="center" wrapText="1"/>
    </xf>
    <xf numFmtId="4" fontId="22" fillId="0" borderId="1" xfId="0" applyNumberFormat="1" applyFont="1" applyBorder="1"/>
    <xf numFmtId="4" fontId="20" fillId="0" borderId="1" xfId="0" applyNumberFormat="1" applyFont="1" applyBorder="1"/>
    <xf numFmtId="4" fontId="18" fillId="0" borderId="1" xfId="0" applyNumberFormat="1" applyFont="1" applyBorder="1" applyAlignment="1">
      <alignment horizontal="center" vertical="center" wrapText="1"/>
    </xf>
    <xf numFmtId="4" fontId="2" fillId="3" borderId="0" xfId="0" applyNumberFormat="1" applyFont="1" applyFill="1"/>
    <xf numFmtId="0" fontId="23" fillId="0" borderId="0" xfId="0" applyFont="1"/>
    <xf numFmtId="4" fontId="8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0" fontId="12" fillId="0" borderId="1" xfId="0" applyFont="1" applyFill="1" applyBorder="1"/>
    <xf numFmtId="4" fontId="9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/>
    </xf>
    <xf numFmtId="4" fontId="24" fillId="0" borderId="1" xfId="0" applyNumberFormat="1" applyFont="1" applyBorder="1"/>
    <xf numFmtId="0" fontId="3" fillId="2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484188</xdr:colOff>
      <xdr:row>132</xdr:row>
      <xdr:rowOff>0</xdr:rowOff>
    </xdr:from>
    <xdr:to>
      <xdr:col>12</xdr:col>
      <xdr:colOff>476250</xdr:colOff>
      <xdr:row>140</xdr:row>
      <xdr:rowOff>158750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4683C49-1CD6-42C5-ABB4-F0559E1FB46B}"/>
            </a:ext>
          </a:extLst>
        </xdr:cNvPr>
        <xdr:cNvSpPr txBox="1"/>
      </xdr:nvSpPr>
      <xdr:spPr>
        <a:xfrm>
          <a:off x="6865938" y="12596813"/>
          <a:ext cx="3222625" cy="174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Krzysztof Szałankiewicz– Starosta Powiatu Średzkiego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pl-PL" sz="1100"/>
        </a:p>
      </xdr:txBody>
    </xdr:sp>
    <xdr:clientData/>
  </xdr:twoCellAnchor>
  <xdr:oneCellAnchor>
    <xdr:from>
      <xdr:col>6</xdr:col>
      <xdr:colOff>428625</xdr:colOff>
      <xdr:row>67</xdr:row>
      <xdr:rowOff>174626</xdr:rowOff>
    </xdr:from>
    <xdr:ext cx="3524250" cy="101591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2E7F500-770D-4D58-A1A3-F369722EE336}"/>
            </a:ext>
          </a:extLst>
        </xdr:cNvPr>
        <xdr:cNvSpPr txBox="1"/>
      </xdr:nvSpPr>
      <xdr:spPr>
        <a:xfrm>
          <a:off x="5389563" y="6127751"/>
          <a:ext cx="3524250" cy="1015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Podpisane przez:</a:t>
          </a:r>
        </a:p>
        <a:p>
          <a:r>
            <a:rPr lang="pl-PL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</a:p>
        <a:p>
          <a:r>
            <a:rPr lang="pl-PL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</a:p>
        <a:p>
          <a:r>
            <a:rPr lang="pl-PL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</a:p>
        <a:p>
          <a:r>
            <a:rPr lang="pl-PL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</a:p>
        <a:p>
          <a:r>
            <a:rPr lang="pl-PL" sz="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</a:p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12</xdr:row>
      <xdr:rowOff>142875</xdr:rowOff>
    </xdr:from>
    <xdr:to>
      <xdr:col>5</xdr:col>
      <xdr:colOff>904875</xdr:colOff>
      <xdr:row>19</xdr:row>
      <xdr:rowOff>171450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E9C7A81-BD95-470C-ADE2-6E380AE3DD55}"/>
            </a:ext>
          </a:extLst>
        </xdr:cNvPr>
        <xdr:cNvSpPr txBox="1"/>
      </xdr:nvSpPr>
      <xdr:spPr>
        <a:xfrm>
          <a:off x="4429125" y="3019425"/>
          <a:ext cx="35242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27</xdr:row>
      <xdr:rowOff>0</xdr:rowOff>
    </xdr:from>
    <xdr:to>
      <xdr:col>2</xdr:col>
      <xdr:colOff>1066800</xdr:colOff>
      <xdr:row>35</xdr:row>
      <xdr:rowOff>95250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83EBC66-0094-41CF-92AD-28A69152968D}"/>
            </a:ext>
          </a:extLst>
        </xdr:cNvPr>
        <xdr:cNvSpPr txBox="1"/>
      </xdr:nvSpPr>
      <xdr:spPr>
        <a:xfrm>
          <a:off x="1409700" y="6591300"/>
          <a:ext cx="3171825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13</xdr:row>
      <xdr:rowOff>133350</xdr:rowOff>
    </xdr:from>
    <xdr:to>
      <xdr:col>1</xdr:col>
      <xdr:colOff>2228850</xdr:colOff>
      <xdr:row>22</xdr:row>
      <xdr:rowOff>47625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F97A134-1009-46C5-862A-1ADA1BED2B88}"/>
            </a:ext>
          </a:extLst>
        </xdr:cNvPr>
        <xdr:cNvSpPr txBox="1"/>
      </xdr:nvSpPr>
      <xdr:spPr>
        <a:xfrm>
          <a:off x="1676400" y="2733675"/>
          <a:ext cx="290512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1981200</xdr:colOff>
      <xdr:row>14</xdr:row>
      <xdr:rowOff>19050</xdr:rowOff>
    </xdr:from>
    <xdr:to>
      <xdr:col>2</xdr:col>
      <xdr:colOff>1581150</xdr:colOff>
      <xdr:row>22</xdr:row>
      <xdr:rowOff>57150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4E7DD32-4EAE-4B84-9083-4AD45DEE1E3E}"/>
            </a:ext>
          </a:extLst>
        </xdr:cNvPr>
        <xdr:cNvSpPr txBox="1"/>
      </xdr:nvSpPr>
      <xdr:spPr>
        <a:xfrm>
          <a:off x="1981200" y="3695700"/>
          <a:ext cx="3362325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11</xdr:row>
      <xdr:rowOff>9525</xdr:rowOff>
    </xdr:from>
    <xdr:to>
      <xdr:col>4</xdr:col>
      <xdr:colOff>47625</xdr:colOff>
      <xdr:row>20</xdr:row>
      <xdr:rowOff>57150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B10CAA8-6FF0-45CE-A3C7-6872A802424B}"/>
            </a:ext>
          </a:extLst>
        </xdr:cNvPr>
        <xdr:cNvSpPr txBox="1"/>
      </xdr:nvSpPr>
      <xdr:spPr>
        <a:xfrm>
          <a:off x="1809750" y="2476500"/>
          <a:ext cx="2971800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19</xdr:row>
      <xdr:rowOff>123825</xdr:rowOff>
    </xdr:from>
    <xdr:to>
      <xdr:col>5</xdr:col>
      <xdr:colOff>0</xdr:colOff>
      <xdr:row>28</xdr:row>
      <xdr:rowOff>19050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83EA2EE-6A02-4326-B8D8-855B588404C8}"/>
            </a:ext>
          </a:extLst>
        </xdr:cNvPr>
        <xdr:cNvSpPr txBox="1"/>
      </xdr:nvSpPr>
      <xdr:spPr>
        <a:xfrm>
          <a:off x="3381375" y="6562725"/>
          <a:ext cx="329565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29"/>
  <sheetViews>
    <sheetView topLeftCell="A74" zoomScale="120" zoomScaleNormal="120" workbookViewId="0">
      <selection activeCell="N131" sqref="N131"/>
    </sheetView>
  </sheetViews>
  <sheetFormatPr defaultColWidth="8.7109375" defaultRowHeight="15.75" x14ac:dyDescent="0.25"/>
  <cols>
    <col min="1" max="1" width="17.7109375" style="1" customWidth="1"/>
    <col min="2" max="2" width="12.7109375" style="1" customWidth="1"/>
    <col min="3" max="3" width="9.42578125" style="1" customWidth="1"/>
    <col min="4" max="4" width="11.140625" style="1" customWidth="1"/>
    <col min="5" max="5" width="11.42578125" style="1" customWidth="1"/>
    <col min="6" max="6" width="11.85546875" style="1" customWidth="1"/>
    <col min="7" max="7" width="11.5703125" style="1" customWidth="1"/>
    <col min="8" max="8" width="9.7109375" style="1" customWidth="1"/>
    <col min="9" max="9" width="11" style="1" customWidth="1"/>
    <col min="10" max="10" width="10.7109375" style="1" customWidth="1"/>
    <col min="11" max="11" width="12.42578125" style="1" customWidth="1"/>
    <col min="12" max="12" width="14.42578125" style="1" customWidth="1"/>
    <col min="13" max="13" width="14.7109375" style="1" customWidth="1"/>
    <col min="14" max="14" width="19.28515625" style="1" customWidth="1"/>
    <col min="15" max="15" width="19.42578125" style="1" customWidth="1"/>
    <col min="16" max="16384" width="8.7109375" style="1"/>
  </cols>
  <sheetData>
    <row r="1" spans="1:15" ht="42" customHeight="1" x14ac:dyDescent="0.25">
      <c r="I1" s="53" t="s">
        <v>122</v>
      </c>
      <c r="J1" s="53"/>
      <c r="K1" s="53"/>
    </row>
    <row r="2" spans="1:15" x14ac:dyDescent="0.25">
      <c r="A2" s="51" t="s">
        <v>78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5" x14ac:dyDescent="0.25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1:15" ht="56.25" customHeight="1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121</v>
      </c>
    </row>
    <row r="6" spans="1:15" x14ac:dyDescent="0.25">
      <c r="A6" s="31">
        <v>1</v>
      </c>
      <c r="B6" s="31" t="s">
        <v>10</v>
      </c>
      <c r="C6" s="31" t="s">
        <v>11</v>
      </c>
      <c r="D6" s="31" t="s">
        <v>12</v>
      </c>
      <c r="E6" s="31" t="s">
        <v>13</v>
      </c>
      <c r="F6" s="31" t="s">
        <v>14</v>
      </c>
      <c r="G6" s="31" t="s">
        <v>15</v>
      </c>
      <c r="H6" s="31" t="s">
        <v>16</v>
      </c>
      <c r="I6" s="31" t="s">
        <v>17</v>
      </c>
      <c r="J6" s="31" t="s">
        <v>18</v>
      </c>
      <c r="K6" s="31" t="s">
        <v>19</v>
      </c>
    </row>
    <row r="7" spans="1:15" ht="53.25" customHeight="1" x14ac:dyDescent="0.25">
      <c r="A7" s="32" t="s">
        <v>20</v>
      </c>
      <c r="B7" s="33">
        <f>SUM(B8:B14)</f>
        <v>791079.94000000006</v>
      </c>
      <c r="C7" s="33">
        <f t="shared" ref="C7:E7" si="0">SUM(C8:C14)</f>
        <v>0</v>
      </c>
      <c r="D7" s="33">
        <f t="shared" si="0"/>
        <v>23781.79</v>
      </c>
      <c r="E7" s="33">
        <f t="shared" si="0"/>
        <v>0</v>
      </c>
      <c r="F7" s="33">
        <f>C7+D7+E7</f>
        <v>23781.79</v>
      </c>
      <c r="G7" s="33">
        <f>SUM(G8:G14)</f>
        <v>0</v>
      </c>
      <c r="H7" s="33">
        <f t="shared" ref="H7:I7" si="1">SUM(H8:H14)</f>
        <v>0</v>
      </c>
      <c r="I7" s="33">
        <f t="shared" si="1"/>
        <v>0</v>
      </c>
      <c r="J7" s="33">
        <f>G7+H7+I7</f>
        <v>0</v>
      </c>
      <c r="K7" s="33">
        <f>B7+F7-J7</f>
        <v>814861.7300000001</v>
      </c>
      <c r="L7" s="6"/>
      <c r="M7" s="6"/>
      <c r="N7" s="6"/>
      <c r="O7" s="6"/>
    </row>
    <row r="8" spans="1:15" hidden="1" x14ac:dyDescent="0.25">
      <c r="A8" s="34" t="s">
        <v>98</v>
      </c>
      <c r="B8" s="35">
        <v>0</v>
      </c>
      <c r="C8" s="35"/>
      <c r="D8" s="35">
        <v>11254.5</v>
      </c>
      <c r="E8" s="35"/>
      <c r="F8" s="33">
        <f t="shared" ref="F8:F68" si="2">C8+D8+E8</f>
        <v>11254.5</v>
      </c>
      <c r="G8" s="35"/>
      <c r="H8" s="35">
        <v>0</v>
      </c>
      <c r="I8" s="35"/>
      <c r="J8" s="33">
        <f t="shared" ref="J8:J68" si="3">G8+H8+I8</f>
        <v>0</v>
      </c>
      <c r="K8" s="33">
        <f t="shared" ref="K8:K68" si="4">B8+F8-J8</f>
        <v>11254.5</v>
      </c>
      <c r="L8" s="6"/>
      <c r="M8" s="6"/>
      <c r="N8" s="6"/>
      <c r="O8" s="6"/>
    </row>
    <row r="9" spans="1:15" hidden="1" x14ac:dyDescent="0.25">
      <c r="A9" s="34" t="s">
        <v>102</v>
      </c>
      <c r="B9" s="35">
        <v>14603.87</v>
      </c>
      <c r="C9" s="35"/>
      <c r="D9" s="35">
        <v>0</v>
      </c>
      <c r="E9" s="35"/>
      <c r="F9" s="33">
        <f t="shared" si="2"/>
        <v>0</v>
      </c>
      <c r="G9" s="35"/>
      <c r="H9" s="35"/>
      <c r="I9" s="35"/>
      <c r="J9" s="33">
        <f t="shared" si="3"/>
        <v>0</v>
      </c>
      <c r="K9" s="33">
        <f t="shared" si="4"/>
        <v>14603.87</v>
      </c>
      <c r="L9" s="6"/>
      <c r="M9" s="6"/>
      <c r="N9" s="6"/>
      <c r="O9" s="6"/>
    </row>
    <row r="10" spans="1:15" hidden="1" x14ac:dyDescent="0.25">
      <c r="A10" s="34" t="s">
        <v>114</v>
      </c>
      <c r="B10" s="35">
        <v>499</v>
      </c>
      <c r="C10" s="35"/>
      <c r="D10" s="35">
        <v>0</v>
      </c>
      <c r="E10" s="35"/>
      <c r="F10" s="33">
        <f t="shared" si="2"/>
        <v>0</v>
      </c>
      <c r="G10" s="35"/>
      <c r="H10" s="35">
        <v>0</v>
      </c>
      <c r="I10" s="35"/>
      <c r="J10" s="33">
        <f t="shared" si="3"/>
        <v>0</v>
      </c>
      <c r="K10" s="33">
        <f t="shared" si="4"/>
        <v>499</v>
      </c>
      <c r="L10" s="6"/>
      <c r="M10" s="6"/>
      <c r="N10" s="6"/>
      <c r="O10" s="6"/>
    </row>
    <row r="11" spans="1:15" hidden="1" x14ac:dyDescent="0.25">
      <c r="A11" s="34" t="s">
        <v>103</v>
      </c>
      <c r="B11" s="35">
        <v>17517.04</v>
      </c>
      <c r="C11" s="35"/>
      <c r="D11" s="35"/>
      <c r="E11" s="35"/>
      <c r="F11" s="33">
        <f t="shared" si="2"/>
        <v>0</v>
      </c>
      <c r="G11" s="35"/>
      <c r="H11" s="35"/>
      <c r="I11" s="35"/>
      <c r="J11" s="33">
        <f t="shared" si="3"/>
        <v>0</v>
      </c>
      <c r="K11" s="33">
        <f t="shared" si="4"/>
        <v>17517.04</v>
      </c>
      <c r="L11" s="6"/>
      <c r="M11" s="6"/>
      <c r="N11" s="6"/>
      <c r="O11" s="6"/>
    </row>
    <row r="12" spans="1:15" hidden="1" x14ac:dyDescent="0.25">
      <c r="A12" s="34" t="s">
        <v>105</v>
      </c>
      <c r="B12" s="35">
        <v>13037.9</v>
      </c>
      <c r="C12" s="35"/>
      <c r="D12" s="35"/>
      <c r="E12" s="35"/>
      <c r="F12" s="33">
        <f t="shared" si="2"/>
        <v>0</v>
      </c>
      <c r="G12" s="35"/>
      <c r="H12" s="35"/>
      <c r="I12" s="35"/>
      <c r="J12" s="33">
        <f t="shared" si="3"/>
        <v>0</v>
      </c>
      <c r="K12" s="33">
        <f t="shared" si="4"/>
        <v>13037.9</v>
      </c>
      <c r="L12" s="6"/>
      <c r="M12" s="6"/>
      <c r="N12" s="6"/>
      <c r="O12" s="6"/>
    </row>
    <row r="13" spans="1:15" hidden="1" x14ac:dyDescent="0.25">
      <c r="A13" s="34" t="s">
        <v>110</v>
      </c>
      <c r="B13" s="35">
        <v>0</v>
      </c>
      <c r="C13" s="35"/>
      <c r="D13" s="35">
        <v>12527.29</v>
      </c>
      <c r="E13" s="35"/>
      <c r="F13" s="33">
        <f t="shared" si="2"/>
        <v>12527.29</v>
      </c>
      <c r="G13" s="35"/>
      <c r="H13" s="35"/>
      <c r="I13" s="35"/>
      <c r="J13" s="33">
        <f t="shared" si="3"/>
        <v>0</v>
      </c>
      <c r="K13" s="33">
        <v>12527.29</v>
      </c>
      <c r="L13" s="6"/>
      <c r="M13" s="6"/>
      <c r="N13" s="6"/>
      <c r="O13" s="6"/>
    </row>
    <row r="14" spans="1:15" hidden="1" x14ac:dyDescent="0.25">
      <c r="A14" s="34" t="s">
        <v>115</v>
      </c>
      <c r="B14" s="35">
        <v>745422.13</v>
      </c>
      <c r="C14" s="35"/>
      <c r="D14" s="35">
        <v>0</v>
      </c>
      <c r="E14" s="35"/>
      <c r="F14" s="33">
        <f t="shared" si="2"/>
        <v>0</v>
      </c>
      <c r="G14" s="35"/>
      <c r="H14" s="35"/>
      <c r="I14" s="35"/>
      <c r="J14" s="33">
        <f t="shared" si="3"/>
        <v>0</v>
      </c>
      <c r="K14" s="33">
        <f t="shared" si="4"/>
        <v>745422.13</v>
      </c>
      <c r="L14" s="6"/>
      <c r="M14" s="6"/>
      <c r="N14" s="6"/>
      <c r="O14" s="6"/>
    </row>
    <row r="15" spans="1:15" ht="31.5" customHeight="1" x14ac:dyDescent="0.25">
      <c r="A15" s="32" t="s">
        <v>21</v>
      </c>
      <c r="B15" s="33">
        <f>SUM(B16:B20)</f>
        <v>139622.54999999999</v>
      </c>
      <c r="C15" s="33">
        <f t="shared" ref="C15:E15" si="5">SUM(C16:C20)</f>
        <v>0</v>
      </c>
      <c r="D15" s="33">
        <f t="shared" si="5"/>
        <v>3573.12</v>
      </c>
      <c r="E15" s="33">
        <f t="shared" si="5"/>
        <v>0</v>
      </c>
      <c r="F15" s="33">
        <f t="shared" si="2"/>
        <v>3573.12</v>
      </c>
      <c r="G15" s="33">
        <f>SUM(G16:G20)</f>
        <v>0</v>
      </c>
      <c r="H15" s="33">
        <f t="shared" ref="H15:I15" si="6">SUM(H16:H20)</f>
        <v>1152.4000000000001</v>
      </c>
      <c r="I15" s="33">
        <f t="shared" si="6"/>
        <v>0</v>
      </c>
      <c r="J15" s="33">
        <f t="shared" si="3"/>
        <v>1152.4000000000001</v>
      </c>
      <c r="K15" s="33">
        <f t="shared" si="4"/>
        <v>142043.26999999999</v>
      </c>
      <c r="L15" s="6"/>
      <c r="M15" s="6"/>
      <c r="N15" s="6"/>
      <c r="O15" s="6"/>
    </row>
    <row r="16" spans="1:15" hidden="1" x14ac:dyDescent="0.25">
      <c r="A16" s="34" t="s">
        <v>99</v>
      </c>
      <c r="B16" s="35">
        <v>16633.13</v>
      </c>
      <c r="C16" s="35"/>
      <c r="D16" s="35"/>
      <c r="E16" s="35"/>
      <c r="F16" s="33">
        <f t="shared" si="2"/>
        <v>0</v>
      </c>
      <c r="G16" s="35"/>
      <c r="H16" s="35"/>
      <c r="I16" s="35"/>
      <c r="J16" s="33">
        <f t="shared" si="3"/>
        <v>0</v>
      </c>
      <c r="K16" s="33">
        <f t="shared" si="4"/>
        <v>16633.13</v>
      </c>
      <c r="L16" s="6"/>
      <c r="M16" s="6"/>
      <c r="N16" s="6"/>
      <c r="O16" s="6"/>
    </row>
    <row r="17" spans="1:15" hidden="1" x14ac:dyDescent="0.25">
      <c r="A17" s="34" t="s">
        <v>100</v>
      </c>
      <c r="B17" s="35">
        <v>33096.5</v>
      </c>
      <c r="C17" s="35"/>
      <c r="D17" s="35"/>
      <c r="E17" s="35"/>
      <c r="F17" s="33">
        <f t="shared" si="2"/>
        <v>0</v>
      </c>
      <c r="G17" s="35"/>
      <c r="H17" s="35"/>
      <c r="I17" s="35"/>
      <c r="J17" s="33">
        <f t="shared" si="3"/>
        <v>0</v>
      </c>
      <c r="K17" s="33">
        <f t="shared" si="4"/>
        <v>33096.5</v>
      </c>
      <c r="L17" s="6"/>
      <c r="M17" s="6"/>
      <c r="N17" s="6"/>
      <c r="O17" s="6"/>
    </row>
    <row r="18" spans="1:15" hidden="1" x14ac:dyDescent="0.25">
      <c r="A18" s="34" t="s">
        <v>101</v>
      </c>
      <c r="B18" s="35">
        <v>38763.4</v>
      </c>
      <c r="C18" s="35"/>
      <c r="D18" s="35">
        <v>3019.62</v>
      </c>
      <c r="E18" s="35"/>
      <c r="F18" s="33">
        <f t="shared" si="2"/>
        <v>3019.62</v>
      </c>
      <c r="G18" s="35"/>
      <c r="H18" s="35">
        <v>1152.4000000000001</v>
      </c>
      <c r="I18" s="35"/>
      <c r="J18" s="33">
        <f t="shared" si="3"/>
        <v>1152.4000000000001</v>
      </c>
      <c r="K18" s="33">
        <f t="shared" si="4"/>
        <v>40630.620000000003</v>
      </c>
      <c r="L18" s="6"/>
      <c r="M18" s="6"/>
      <c r="N18" s="6"/>
      <c r="O18" s="6"/>
    </row>
    <row r="19" spans="1:15" hidden="1" x14ac:dyDescent="0.25">
      <c r="A19" s="34" t="s">
        <v>150</v>
      </c>
      <c r="B19" s="35">
        <v>0</v>
      </c>
      <c r="C19" s="35"/>
      <c r="D19" s="35">
        <v>0</v>
      </c>
      <c r="E19" s="35"/>
      <c r="F19" s="33">
        <f t="shared" si="2"/>
        <v>0</v>
      </c>
      <c r="G19" s="35"/>
      <c r="H19" s="35"/>
      <c r="I19" s="35"/>
      <c r="J19" s="33">
        <f t="shared" si="3"/>
        <v>0</v>
      </c>
      <c r="K19" s="33">
        <f t="shared" si="4"/>
        <v>0</v>
      </c>
      <c r="L19" s="6"/>
      <c r="M19" s="6"/>
      <c r="N19" s="6"/>
      <c r="O19" s="6"/>
    </row>
    <row r="20" spans="1:15" hidden="1" x14ac:dyDescent="0.25">
      <c r="A20" s="34" t="s">
        <v>113</v>
      </c>
      <c r="B20" s="35">
        <v>51129.52</v>
      </c>
      <c r="C20" s="35"/>
      <c r="D20" s="35">
        <v>553.5</v>
      </c>
      <c r="E20" s="35"/>
      <c r="F20" s="33">
        <f t="shared" si="2"/>
        <v>553.5</v>
      </c>
      <c r="G20" s="35"/>
      <c r="H20" s="35"/>
      <c r="I20" s="35"/>
      <c r="J20" s="33">
        <f t="shared" si="3"/>
        <v>0</v>
      </c>
      <c r="K20" s="33">
        <f t="shared" si="4"/>
        <v>51683.02</v>
      </c>
      <c r="L20" s="6"/>
      <c r="M20" s="6"/>
      <c r="N20" s="6"/>
      <c r="O20" s="6"/>
    </row>
    <row r="21" spans="1:15" ht="45.75" customHeight="1" x14ac:dyDescent="0.25">
      <c r="A21" s="32" t="s">
        <v>22</v>
      </c>
      <c r="B21" s="33">
        <f t="shared" ref="B21:I21" si="7">B7+B15</f>
        <v>930702.49</v>
      </c>
      <c r="C21" s="33">
        <f t="shared" si="7"/>
        <v>0</v>
      </c>
      <c r="D21" s="33">
        <f t="shared" si="7"/>
        <v>27354.91</v>
      </c>
      <c r="E21" s="33">
        <f t="shared" si="7"/>
        <v>0</v>
      </c>
      <c r="F21" s="33">
        <f t="shared" si="2"/>
        <v>27354.91</v>
      </c>
      <c r="G21" s="33">
        <f t="shared" si="7"/>
        <v>0</v>
      </c>
      <c r="H21" s="33">
        <f t="shared" si="7"/>
        <v>1152.4000000000001</v>
      </c>
      <c r="I21" s="33">
        <f t="shared" si="7"/>
        <v>0</v>
      </c>
      <c r="J21" s="33">
        <f t="shared" si="3"/>
        <v>1152.4000000000001</v>
      </c>
      <c r="K21" s="33">
        <f t="shared" si="4"/>
        <v>956905</v>
      </c>
      <c r="L21" s="6"/>
      <c r="M21" s="6"/>
      <c r="N21" s="6"/>
      <c r="O21" s="6"/>
    </row>
    <row r="22" spans="1:15" x14ac:dyDescent="0.25">
      <c r="A22" s="32" t="s">
        <v>23</v>
      </c>
      <c r="B22" s="36">
        <f>SUM(B23:B28)</f>
        <v>4378247.93</v>
      </c>
      <c r="C22" s="36">
        <f t="shared" ref="C22:E22" si="8">SUM(C23:C28)</f>
        <v>0</v>
      </c>
      <c r="D22" s="36">
        <f t="shared" si="8"/>
        <v>196800</v>
      </c>
      <c r="E22" s="36">
        <f t="shared" si="8"/>
        <v>51080</v>
      </c>
      <c r="F22" s="33">
        <f t="shared" si="2"/>
        <v>247880</v>
      </c>
      <c r="G22" s="36">
        <f>SUM(G23:G28)</f>
        <v>0</v>
      </c>
      <c r="H22" s="36">
        <f t="shared" ref="H22:I22" si="9">SUM(H23:H28)</f>
        <v>0</v>
      </c>
      <c r="I22" s="36">
        <f t="shared" si="9"/>
        <v>0</v>
      </c>
      <c r="J22" s="33">
        <f t="shared" si="3"/>
        <v>0</v>
      </c>
      <c r="K22" s="33">
        <f t="shared" si="4"/>
        <v>4626127.93</v>
      </c>
      <c r="L22" s="6"/>
      <c r="M22" s="6"/>
      <c r="N22" s="6"/>
      <c r="O22" s="6"/>
    </row>
    <row r="23" spans="1:15" hidden="1" x14ac:dyDescent="0.25">
      <c r="A23" s="34" t="s">
        <v>98</v>
      </c>
      <c r="B23" s="35">
        <v>58455</v>
      </c>
      <c r="C23" s="35"/>
      <c r="D23" s="35">
        <v>0</v>
      </c>
      <c r="E23" s="35"/>
      <c r="F23" s="33">
        <f t="shared" si="2"/>
        <v>0</v>
      </c>
      <c r="G23" s="35"/>
      <c r="H23" s="35"/>
      <c r="I23" s="35"/>
      <c r="J23" s="33">
        <f t="shared" si="3"/>
        <v>0</v>
      </c>
      <c r="K23" s="33">
        <f t="shared" si="4"/>
        <v>58455</v>
      </c>
      <c r="L23" s="6"/>
      <c r="M23" s="6"/>
      <c r="N23" s="6"/>
      <c r="O23" s="6"/>
    </row>
    <row r="24" spans="1:15" hidden="1" x14ac:dyDescent="0.25">
      <c r="A24" s="34" t="s">
        <v>100</v>
      </c>
      <c r="B24" s="35">
        <v>219870</v>
      </c>
      <c r="C24" s="35"/>
      <c r="D24" s="35"/>
      <c r="E24" s="35"/>
      <c r="F24" s="33">
        <f t="shared" si="2"/>
        <v>0</v>
      </c>
      <c r="G24" s="35"/>
      <c r="H24" s="35"/>
      <c r="I24" s="35"/>
      <c r="J24" s="33">
        <f t="shared" si="3"/>
        <v>0</v>
      </c>
      <c r="K24" s="33">
        <f t="shared" si="4"/>
        <v>219870</v>
      </c>
      <c r="L24" s="6"/>
      <c r="M24" s="6"/>
      <c r="N24" s="6"/>
      <c r="O24" s="6"/>
    </row>
    <row r="25" spans="1:15" hidden="1" x14ac:dyDescent="0.25">
      <c r="A25" s="34" t="s">
        <v>101</v>
      </c>
      <c r="B25" s="35">
        <v>611236.28</v>
      </c>
      <c r="C25" s="35"/>
      <c r="D25" s="35"/>
      <c r="E25" s="35"/>
      <c r="F25" s="33">
        <f t="shared" si="2"/>
        <v>0</v>
      </c>
      <c r="G25" s="35"/>
      <c r="H25" s="35"/>
      <c r="I25" s="35"/>
      <c r="J25" s="33">
        <f t="shared" si="3"/>
        <v>0</v>
      </c>
      <c r="K25" s="33">
        <f t="shared" si="4"/>
        <v>611236.28</v>
      </c>
      <c r="L25" s="6"/>
      <c r="M25" s="6"/>
      <c r="N25" s="6"/>
      <c r="O25" s="6"/>
    </row>
    <row r="26" spans="1:15" hidden="1" x14ac:dyDescent="0.25">
      <c r="A26" s="34" t="s">
        <v>111</v>
      </c>
      <c r="B26" s="35">
        <v>635940</v>
      </c>
      <c r="C26" s="35"/>
      <c r="D26" s="35"/>
      <c r="E26" s="35"/>
      <c r="F26" s="33">
        <f t="shared" si="2"/>
        <v>0</v>
      </c>
      <c r="G26" s="35"/>
      <c r="H26" s="35"/>
      <c r="I26" s="35"/>
      <c r="J26" s="33">
        <f t="shared" si="3"/>
        <v>0</v>
      </c>
      <c r="K26" s="33">
        <f t="shared" si="4"/>
        <v>635940</v>
      </c>
      <c r="L26" s="6"/>
      <c r="M26" s="6"/>
      <c r="N26" s="6"/>
      <c r="O26" s="6"/>
    </row>
    <row r="27" spans="1:15" hidden="1" x14ac:dyDescent="0.25">
      <c r="A27" s="34" t="s">
        <v>110</v>
      </c>
      <c r="B27" s="35">
        <v>42490</v>
      </c>
      <c r="C27" s="35"/>
      <c r="D27" s="35"/>
      <c r="E27" s="35"/>
      <c r="F27" s="33">
        <f t="shared" si="2"/>
        <v>0</v>
      </c>
      <c r="G27" s="35"/>
      <c r="H27" s="35"/>
      <c r="I27" s="35"/>
      <c r="J27" s="33">
        <f t="shared" si="3"/>
        <v>0</v>
      </c>
      <c r="K27" s="33">
        <f t="shared" si="4"/>
        <v>42490</v>
      </c>
      <c r="L27" s="6"/>
      <c r="M27" s="6"/>
      <c r="N27" s="6"/>
      <c r="O27" s="6"/>
    </row>
    <row r="28" spans="1:15" hidden="1" x14ac:dyDescent="0.25">
      <c r="A28" s="34" t="s">
        <v>116</v>
      </c>
      <c r="B28" s="35">
        <v>2810256.65</v>
      </c>
      <c r="C28" s="35"/>
      <c r="D28" s="35">
        <v>196800</v>
      </c>
      <c r="E28" s="35">
        <v>51080</v>
      </c>
      <c r="F28" s="33">
        <f t="shared" si="2"/>
        <v>247880</v>
      </c>
      <c r="G28" s="35">
        <v>0</v>
      </c>
      <c r="H28" s="35"/>
      <c r="I28" s="35"/>
      <c r="J28" s="33">
        <f t="shared" si="3"/>
        <v>0</v>
      </c>
      <c r="K28" s="33">
        <f t="shared" si="4"/>
        <v>3058136.65</v>
      </c>
      <c r="L28" s="6"/>
      <c r="M28" s="6"/>
      <c r="N28" s="6"/>
      <c r="O28" s="6"/>
    </row>
    <row r="29" spans="1:15" ht="42.75" customHeight="1" x14ac:dyDescent="0.25">
      <c r="A29" s="32" t="s">
        <v>24</v>
      </c>
      <c r="B29" s="33">
        <f>SUM(B30:B32)</f>
        <v>3666066.65</v>
      </c>
      <c r="C29" s="33">
        <f t="shared" ref="C29:E29" si="10">SUM(C30:C32)</f>
        <v>0</v>
      </c>
      <c r="D29" s="33">
        <f t="shared" si="10"/>
        <v>196800</v>
      </c>
      <c r="E29" s="33">
        <f t="shared" si="10"/>
        <v>51080</v>
      </c>
      <c r="F29" s="33">
        <f t="shared" si="2"/>
        <v>247880</v>
      </c>
      <c r="G29" s="33">
        <f>SUM(G30:G32)</f>
        <v>0</v>
      </c>
      <c r="H29" s="33">
        <f t="shared" ref="H29:I29" si="11">SUM(H30:H32)</f>
        <v>0</v>
      </c>
      <c r="I29" s="33">
        <f t="shared" si="11"/>
        <v>0</v>
      </c>
      <c r="J29" s="33">
        <f t="shared" si="3"/>
        <v>0</v>
      </c>
      <c r="K29" s="33">
        <f t="shared" si="4"/>
        <v>3913946.65</v>
      </c>
      <c r="L29" s="6"/>
      <c r="M29" s="6"/>
      <c r="N29" s="6"/>
      <c r="O29" s="6"/>
    </row>
    <row r="30" spans="1:15" hidden="1" x14ac:dyDescent="0.25">
      <c r="A30" s="34" t="s">
        <v>100</v>
      </c>
      <c r="B30" s="35">
        <v>219870</v>
      </c>
      <c r="C30" s="35"/>
      <c r="D30" s="35"/>
      <c r="E30" s="35"/>
      <c r="F30" s="33">
        <f t="shared" si="2"/>
        <v>0</v>
      </c>
      <c r="G30" s="35"/>
      <c r="H30" s="35"/>
      <c r="I30" s="35"/>
      <c r="J30" s="33">
        <f t="shared" si="3"/>
        <v>0</v>
      </c>
      <c r="K30" s="33">
        <f t="shared" si="4"/>
        <v>219870</v>
      </c>
      <c r="L30" s="6"/>
      <c r="M30" s="6"/>
      <c r="N30" s="6"/>
      <c r="O30" s="6"/>
    </row>
    <row r="31" spans="1:15" hidden="1" x14ac:dyDescent="0.25">
      <c r="A31" s="34" t="s">
        <v>113</v>
      </c>
      <c r="B31" s="35">
        <v>635940</v>
      </c>
      <c r="C31" s="35"/>
      <c r="D31" s="35"/>
      <c r="E31" s="35"/>
      <c r="F31" s="33">
        <f t="shared" si="2"/>
        <v>0</v>
      </c>
      <c r="G31" s="35"/>
      <c r="H31" s="35"/>
      <c r="I31" s="35"/>
      <c r="J31" s="33">
        <f t="shared" si="3"/>
        <v>0</v>
      </c>
      <c r="K31" s="33">
        <f t="shared" si="4"/>
        <v>635940</v>
      </c>
      <c r="L31" s="6"/>
      <c r="M31" s="6"/>
      <c r="N31" s="6"/>
      <c r="O31" s="6"/>
    </row>
    <row r="32" spans="1:15" hidden="1" x14ac:dyDescent="0.25">
      <c r="A32" s="34" t="s">
        <v>116</v>
      </c>
      <c r="B32" s="35">
        <v>2810256.65</v>
      </c>
      <c r="C32" s="35"/>
      <c r="D32" s="35">
        <v>196800</v>
      </c>
      <c r="E32" s="35">
        <v>51080</v>
      </c>
      <c r="F32" s="33">
        <f t="shared" si="2"/>
        <v>247880</v>
      </c>
      <c r="G32" s="35">
        <v>0</v>
      </c>
      <c r="H32" s="35"/>
      <c r="I32" s="35"/>
      <c r="J32" s="33">
        <f t="shared" si="3"/>
        <v>0</v>
      </c>
      <c r="K32" s="33">
        <f t="shared" si="4"/>
        <v>3058136.65</v>
      </c>
      <c r="L32" s="6"/>
      <c r="M32" s="6"/>
      <c r="N32" s="6"/>
      <c r="O32" s="6"/>
    </row>
    <row r="33" spans="1:15" ht="44.25" customHeight="1" x14ac:dyDescent="0.25">
      <c r="A33" s="32" t="s">
        <v>25</v>
      </c>
      <c r="B33" s="33">
        <f>SUM(B34:B40)</f>
        <v>341881268.56</v>
      </c>
      <c r="C33" s="33">
        <f t="shared" ref="C33:E33" si="12">SUM(C34:C40)</f>
        <v>0</v>
      </c>
      <c r="D33" s="33">
        <f t="shared" si="12"/>
        <v>18282927.969999999</v>
      </c>
      <c r="E33" s="33">
        <f t="shared" si="12"/>
        <v>0</v>
      </c>
      <c r="F33" s="33">
        <f t="shared" si="2"/>
        <v>18282927.969999999</v>
      </c>
      <c r="G33" s="33">
        <f>SUM(G34:G40)</f>
        <v>3436.42</v>
      </c>
      <c r="H33" s="33">
        <f t="shared" ref="H33:I33" si="13">SUM(H34:H40)</f>
        <v>0</v>
      </c>
      <c r="I33" s="33">
        <f t="shared" si="13"/>
        <v>185529.69</v>
      </c>
      <c r="J33" s="33">
        <f t="shared" si="3"/>
        <v>188966.11000000002</v>
      </c>
      <c r="K33" s="33">
        <f t="shared" si="4"/>
        <v>359975230.41999996</v>
      </c>
      <c r="L33" s="6"/>
      <c r="M33" s="6"/>
      <c r="N33" s="6"/>
      <c r="O33" s="6"/>
    </row>
    <row r="34" spans="1:15" hidden="1" x14ac:dyDescent="0.25">
      <c r="A34" s="34" t="s">
        <v>98</v>
      </c>
      <c r="B34" s="35">
        <v>368773.56</v>
      </c>
      <c r="C34" s="35"/>
      <c r="D34" s="35">
        <v>184931.73</v>
      </c>
      <c r="E34" s="35"/>
      <c r="F34" s="33">
        <f t="shared" si="2"/>
        <v>184931.73</v>
      </c>
      <c r="G34" s="35"/>
      <c r="H34" s="35"/>
      <c r="I34" s="35"/>
      <c r="J34" s="33">
        <f t="shared" si="3"/>
        <v>0</v>
      </c>
      <c r="K34" s="33">
        <f t="shared" si="4"/>
        <v>553705.29</v>
      </c>
      <c r="L34" s="6"/>
      <c r="M34" s="6"/>
      <c r="N34" s="6"/>
      <c r="O34" s="6"/>
    </row>
    <row r="35" spans="1:15" hidden="1" x14ac:dyDescent="0.25">
      <c r="A35" s="34" t="s">
        <v>100</v>
      </c>
      <c r="B35" s="35">
        <v>2178821.7400000002</v>
      </c>
      <c r="C35" s="35"/>
      <c r="D35" s="35"/>
      <c r="E35" s="35"/>
      <c r="F35" s="33">
        <f t="shared" si="2"/>
        <v>0</v>
      </c>
      <c r="G35" s="35"/>
      <c r="H35" s="35"/>
      <c r="I35" s="35"/>
      <c r="J35" s="33">
        <f t="shared" si="3"/>
        <v>0</v>
      </c>
      <c r="K35" s="33">
        <f t="shared" si="4"/>
        <v>2178821.7400000002</v>
      </c>
      <c r="L35" s="6"/>
      <c r="M35" s="6"/>
      <c r="N35" s="6"/>
      <c r="O35" s="6"/>
    </row>
    <row r="36" spans="1:15" hidden="1" x14ac:dyDescent="0.25">
      <c r="A36" s="34" t="s">
        <v>101</v>
      </c>
      <c r="B36" s="35">
        <v>2558710.61</v>
      </c>
      <c r="C36" s="35"/>
      <c r="D36" s="35"/>
      <c r="E36" s="35"/>
      <c r="F36" s="33">
        <f t="shared" si="2"/>
        <v>0</v>
      </c>
      <c r="G36" s="35"/>
      <c r="H36" s="35"/>
      <c r="I36" s="35"/>
      <c r="J36" s="33">
        <f t="shared" si="3"/>
        <v>0</v>
      </c>
      <c r="K36" s="33">
        <f t="shared" si="4"/>
        <v>2558710.61</v>
      </c>
      <c r="L36" s="6"/>
      <c r="M36" s="6"/>
      <c r="N36" s="6"/>
      <c r="O36" s="6"/>
    </row>
    <row r="37" spans="1:15" hidden="1" x14ac:dyDescent="0.25">
      <c r="A37" s="34" t="s">
        <v>102</v>
      </c>
      <c r="B37" s="35">
        <v>143015.07999999999</v>
      </c>
      <c r="C37" s="35"/>
      <c r="D37" s="35"/>
      <c r="E37" s="35"/>
      <c r="F37" s="33">
        <f t="shared" si="2"/>
        <v>0</v>
      </c>
      <c r="G37" s="35"/>
      <c r="H37" s="35"/>
      <c r="I37" s="35"/>
      <c r="J37" s="33">
        <f t="shared" si="3"/>
        <v>0</v>
      </c>
      <c r="K37" s="33">
        <f t="shared" si="4"/>
        <v>143015.07999999999</v>
      </c>
      <c r="L37" s="6"/>
      <c r="M37" s="6"/>
      <c r="N37" s="6"/>
      <c r="O37" s="6"/>
    </row>
    <row r="38" spans="1:15" hidden="1" x14ac:dyDescent="0.25">
      <c r="A38" s="34" t="s">
        <v>113</v>
      </c>
      <c r="B38" s="35">
        <v>7780236.8399999999</v>
      </c>
      <c r="C38" s="35"/>
      <c r="D38" s="35">
        <v>0</v>
      </c>
      <c r="E38" s="35"/>
      <c r="F38" s="33">
        <f t="shared" si="2"/>
        <v>0</v>
      </c>
      <c r="G38" s="35"/>
      <c r="H38" s="35"/>
      <c r="I38" s="35"/>
      <c r="J38" s="33">
        <f t="shared" si="3"/>
        <v>0</v>
      </c>
      <c r="K38" s="33">
        <f t="shared" si="4"/>
        <v>7780236.8399999999</v>
      </c>
      <c r="L38" s="6"/>
      <c r="M38" s="6"/>
      <c r="N38" s="6"/>
      <c r="O38" s="6"/>
    </row>
    <row r="39" spans="1:15" hidden="1" x14ac:dyDescent="0.25">
      <c r="A39" s="34" t="s">
        <v>112</v>
      </c>
      <c r="B39" s="35">
        <v>1002190.66</v>
      </c>
      <c r="C39" s="35">
        <v>0</v>
      </c>
      <c r="D39" s="35">
        <v>138006</v>
      </c>
      <c r="E39" s="35"/>
      <c r="F39" s="33">
        <f t="shared" si="2"/>
        <v>138006</v>
      </c>
      <c r="G39" s="35"/>
      <c r="H39" s="35"/>
      <c r="I39" s="35"/>
      <c r="J39" s="33">
        <f t="shared" si="3"/>
        <v>0</v>
      </c>
      <c r="K39" s="33">
        <f t="shared" si="4"/>
        <v>1140196.6600000001</v>
      </c>
      <c r="L39" s="6"/>
      <c r="M39" s="6"/>
      <c r="N39" s="6"/>
      <c r="O39" s="6"/>
    </row>
    <row r="40" spans="1:15" hidden="1" x14ac:dyDescent="0.25">
      <c r="A40" s="34" t="s">
        <v>116</v>
      </c>
      <c r="B40" s="35">
        <v>327849520.06999999</v>
      </c>
      <c r="C40" s="35"/>
      <c r="D40" s="35">
        <v>17959990.239999998</v>
      </c>
      <c r="E40" s="35"/>
      <c r="F40" s="33">
        <f t="shared" si="2"/>
        <v>17959990.239999998</v>
      </c>
      <c r="G40" s="35">
        <v>3436.42</v>
      </c>
      <c r="H40" s="35"/>
      <c r="I40" s="35">
        <v>185529.69</v>
      </c>
      <c r="J40" s="33">
        <f t="shared" si="3"/>
        <v>188966.11000000002</v>
      </c>
      <c r="K40" s="33">
        <f t="shared" si="4"/>
        <v>345620544.19999999</v>
      </c>
      <c r="L40" s="6"/>
      <c r="M40" s="6"/>
      <c r="N40" s="6"/>
      <c r="O40" s="6"/>
    </row>
    <row r="41" spans="1:15" ht="32.25" customHeight="1" x14ac:dyDescent="0.25">
      <c r="A41" s="32" t="s">
        <v>26</v>
      </c>
      <c r="B41" s="33">
        <f>SUM(B42:B50)</f>
        <v>3616207.29</v>
      </c>
      <c r="C41" s="33">
        <f t="shared" ref="C41:E41" si="14">SUM(C42:C50)</f>
        <v>0</v>
      </c>
      <c r="D41" s="33">
        <f t="shared" si="14"/>
        <v>624043.27</v>
      </c>
      <c r="E41" s="33">
        <f t="shared" si="14"/>
        <v>0</v>
      </c>
      <c r="F41" s="33">
        <f t="shared" si="2"/>
        <v>624043.27</v>
      </c>
      <c r="G41" s="33">
        <f>SUM(G42:G50)</f>
        <v>0</v>
      </c>
      <c r="H41" s="33">
        <f t="shared" ref="H41:I41" si="15">SUM(H42:H50)</f>
        <v>28299</v>
      </c>
      <c r="I41" s="33">
        <f t="shared" si="15"/>
        <v>0</v>
      </c>
      <c r="J41" s="33">
        <f t="shared" si="3"/>
        <v>28299</v>
      </c>
      <c r="K41" s="33">
        <f t="shared" si="4"/>
        <v>4211951.5600000005</v>
      </c>
      <c r="L41" s="6"/>
      <c r="M41" s="6"/>
      <c r="N41" s="6"/>
      <c r="O41" s="6"/>
    </row>
    <row r="42" spans="1:15" hidden="1" x14ac:dyDescent="0.25">
      <c r="A42" s="34" t="s">
        <v>99</v>
      </c>
      <c r="B42" s="35">
        <v>46629.14</v>
      </c>
      <c r="C42" s="35"/>
      <c r="D42" s="35"/>
      <c r="E42" s="35"/>
      <c r="F42" s="33">
        <f t="shared" si="2"/>
        <v>0</v>
      </c>
      <c r="G42" s="35"/>
      <c r="H42" s="35">
        <v>0</v>
      </c>
      <c r="I42" s="35"/>
      <c r="J42" s="33">
        <f t="shared" si="3"/>
        <v>0</v>
      </c>
      <c r="K42" s="33">
        <f t="shared" si="4"/>
        <v>46629.14</v>
      </c>
      <c r="L42" s="6"/>
      <c r="M42" s="6"/>
      <c r="N42" s="6"/>
      <c r="O42" s="6"/>
    </row>
    <row r="43" spans="1:15" hidden="1" x14ac:dyDescent="0.25">
      <c r="A43" s="34" t="s">
        <v>98</v>
      </c>
      <c r="B43" s="35">
        <v>542251.56000000006</v>
      </c>
      <c r="C43" s="35"/>
      <c r="D43" s="35">
        <v>24119.07</v>
      </c>
      <c r="E43" s="35"/>
      <c r="F43" s="33">
        <f t="shared" si="2"/>
        <v>24119.07</v>
      </c>
      <c r="G43" s="35"/>
      <c r="H43" s="35"/>
      <c r="I43" s="35"/>
      <c r="J43" s="33">
        <f t="shared" si="3"/>
        <v>0</v>
      </c>
      <c r="K43" s="33">
        <f t="shared" si="4"/>
        <v>566370.63</v>
      </c>
      <c r="L43" s="6"/>
      <c r="M43" s="6"/>
      <c r="N43" s="6"/>
      <c r="O43" s="6"/>
    </row>
    <row r="44" spans="1:15" hidden="1" x14ac:dyDescent="0.25">
      <c r="A44" s="34" t="s">
        <v>100</v>
      </c>
      <c r="B44" s="35">
        <v>210905.59</v>
      </c>
      <c r="C44" s="35"/>
      <c r="D44" s="35">
        <v>0</v>
      </c>
      <c r="E44" s="35"/>
      <c r="F44" s="33">
        <f t="shared" si="2"/>
        <v>0</v>
      </c>
      <c r="G44" s="35">
        <v>0</v>
      </c>
      <c r="H44" s="35"/>
      <c r="I44" s="35"/>
      <c r="J44" s="33">
        <f t="shared" si="3"/>
        <v>0</v>
      </c>
      <c r="K44" s="33">
        <f t="shared" si="4"/>
        <v>210905.59</v>
      </c>
      <c r="L44" s="6"/>
      <c r="M44" s="6"/>
      <c r="N44" s="6"/>
      <c r="O44" s="6"/>
    </row>
    <row r="45" spans="1:15" hidden="1" x14ac:dyDescent="0.25">
      <c r="A45" s="34" t="s">
        <v>101</v>
      </c>
      <c r="B45" s="35">
        <v>465185.55</v>
      </c>
      <c r="C45" s="35"/>
      <c r="D45" s="35">
        <v>280938.25</v>
      </c>
      <c r="E45" s="35"/>
      <c r="F45" s="33">
        <f t="shared" si="2"/>
        <v>280938.25</v>
      </c>
      <c r="G45" s="35"/>
      <c r="H45" s="35">
        <v>28299</v>
      </c>
      <c r="I45" s="35"/>
      <c r="J45" s="33">
        <f t="shared" si="3"/>
        <v>28299</v>
      </c>
      <c r="K45" s="33">
        <f t="shared" si="4"/>
        <v>717824.8</v>
      </c>
      <c r="L45" s="6"/>
      <c r="M45" s="6"/>
      <c r="N45" s="6"/>
      <c r="O45" s="6"/>
    </row>
    <row r="46" spans="1:15" hidden="1" x14ac:dyDescent="0.25">
      <c r="A46" s="34" t="s">
        <v>114</v>
      </c>
      <c r="B46" s="35">
        <v>26229.7</v>
      </c>
      <c r="C46" s="35"/>
      <c r="D46" s="35"/>
      <c r="E46" s="35"/>
      <c r="F46" s="33">
        <f t="shared" si="2"/>
        <v>0</v>
      </c>
      <c r="G46" s="35"/>
      <c r="H46" s="35"/>
      <c r="I46" s="35"/>
      <c r="J46" s="33">
        <f t="shared" si="3"/>
        <v>0</v>
      </c>
      <c r="K46" s="33">
        <f t="shared" si="4"/>
        <v>26229.7</v>
      </c>
      <c r="L46" s="6"/>
      <c r="M46" s="6"/>
      <c r="N46" s="6"/>
      <c r="O46" s="6"/>
    </row>
    <row r="47" spans="1:15" hidden="1" x14ac:dyDescent="0.25">
      <c r="A47" s="34" t="s">
        <v>103</v>
      </c>
      <c r="B47" s="35">
        <v>19638.25</v>
      </c>
      <c r="C47" s="35"/>
      <c r="D47" s="35"/>
      <c r="E47" s="35"/>
      <c r="F47" s="33">
        <f t="shared" si="2"/>
        <v>0</v>
      </c>
      <c r="G47" s="35"/>
      <c r="H47" s="35">
        <v>0</v>
      </c>
      <c r="I47" s="35"/>
      <c r="J47" s="33">
        <f t="shared" si="3"/>
        <v>0</v>
      </c>
      <c r="K47" s="33">
        <f t="shared" si="4"/>
        <v>19638.25</v>
      </c>
      <c r="L47" s="6"/>
      <c r="M47" s="6"/>
      <c r="N47" s="6"/>
      <c r="O47" s="6"/>
    </row>
    <row r="48" spans="1:15" hidden="1" x14ac:dyDescent="0.25">
      <c r="A48" s="34" t="s">
        <v>105</v>
      </c>
      <c r="B48" s="35">
        <v>4773</v>
      </c>
      <c r="C48" s="35"/>
      <c r="D48" s="35">
        <v>19104.25</v>
      </c>
      <c r="E48" s="35"/>
      <c r="F48" s="33">
        <f t="shared" si="2"/>
        <v>19104.25</v>
      </c>
      <c r="G48" s="35"/>
      <c r="H48" s="35"/>
      <c r="I48" s="35"/>
      <c r="J48" s="33">
        <f t="shared" si="3"/>
        <v>0</v>
      </c>
      <c r="K48" s="33">
        <f t="shared" si="4"/>
        <v>23877.25</v>
      </c>
      <c r="L48" s="6"/>
      <c r="M48" s="6"/>
      <c r="N48" s="6"/>
      <c r="O48" s="6"/>
    </row>
    <row r="49" spans="1:15" hidden="1" x14ac:dyDescent="0.25">
      <c r="A49" s="34" t="s">
        <v>113</v>
      </c>
      <c r="B49" s="35">
        <v>48133.5</v>
      </c>
      <c r="C49" s="35"/>
      <c r="D49" s="35"/>
      <c r="E49" s="35"/>
      <c r="F49" s="33">
        <f t="shared" si="2"/>
        <v>0</v>
      </c>
      <c r="G49" s="35"/>
      <c r="H49" s="35"/>
      <c r="I49" s="35">
        <v>0</v>
      </c>
      <c r="J49" s="33">
        <f t="shared" si="3"/>
        <v>0</v>
      </c>
      <c r="K49" s="33">
        <f t="shared" si="4"/>
        <v>48133.5</v>
      </c>
      <c r="L49" s="6"/>
      <c r="M49" s="6"/>
      <c r="N49" s="6"/>
      <c r="O49" s="6"/>
    </row>
    <row r="50" spans="1:15" hidden="1" x14ac:dyDescent="0.25">
      <c r="A50" s="34" t="s">
        <v>116</v>
      </c>
      <c r="B50" s="35">
        <v>2252461</v>
      </c>
      <c r="C50" s="35"/>
      <c r="D50" s="35">
        <v>299881.7</v>
      </c>
      <c r="E50" s="35"/>
      <c r="F50" s="33">
        <f t="shared" si="2"/>
        <v>299881.7</v>
      </c>
      <c r="G50" s="35"/>
      <c r="H50" s="35"/>
      <c r="I50" s="35"/>
      <c r="J50" s="33">
        <f t="shared" si="3"/>
        <v>0</v>
      </c>
      <c r="K50" s="33">
        <f t="shared" si="4"/>
        <v>2552342.7000000002</v>
      </c>
      <c r="L50" s="6"/>
      <c r="M50" s="6"/>
      <c r="N50" s="6"/>
      <c r="O50" s="6"/>
    </row>
    <row r="51" spans="1:15" ht="27.75" customHeight="1" x14ac:dyDescent="0.25">
      <c r="A51" s="32" t="s">
        <v>27</v>
      </c>
      <c r="B51" s="33">
        <f>SUM(B52:B57)</f>
        <v>4838584.6999999993</v>
      </c>
      <c r="C51" s="33">
        <f t="shared" ref="C51:E51" si="16">SUM(C52:C57)</f>
        <v>0</v>
      </c>
      <c r="D51" s="33">
        <f t="shared" si="16"/>
        <v>452748</v>
      </c>
      <c r="E51" s="33">
        <f t="shared" si="16"/>
        <v>27176</v>
      </c>
      <c r="F51" s="33">
        <f t="shared" si="2"/>
        <v>479924</v>
      </c>
      <c r="G51" s="33">
        <f>SUM(G52:G57)</f>
        <v>0</v>
      </c>
      <c r="H51" s="33">
        <f t="shared" ref="H51:I51" si="17">SUM(H52:H57)</f>
        <v>0</v>
      </c>
      <c r="I51" s="33">
        <f t="shared" si="17"/>
        <v>0</v>
      </c>
      <c r="J51" s="33">
        <f t="shared" si="3"/>
        <v>0</v>
      </c>
      <c r="K51" s="33">
        <f t="shared" si="4"/>
        <v>5318508.6999999993</v>
      </c>
      <c r="L51" s="6"/>
      <c r="M51" s="6"/>
      <c r="N51" s="6"/>
      <c r="O51" s="6"/>
    </row>
    <row r="52" spans="1:15" hidden="1" x14ac:dyDescent="0.25">
      <c r="A52" s="34" t="s">
        <v>98</v>
      </c>
      <c r="B52" s="35">
        <v>27700</v>
      </c>
      <c r="C52" s="35"/>
      <c r="D52" s="35"/>
      <c r="E52" s="35"/>
      <c r="F52" s="33">
        <f t="shared" si="2"/>
        <v>0</v>
      </c>
      <c r="G52" s="35"/>
      <c r="H52" s="35"/>
      <c r="I52" s="35"/>
      <c r="J52" s="33">
        <f t="shared" si="3"/>
        <v>0</v>
      </c>
      <c r="K52" s="33">
        <f t="shared" si="4"/>
        <v>27700</v>
      </c>
      <c r="L52" s="6"/>
      <c r="M52" s="6"/>
      <c r="N52" s="6"/>
      <c r="O52" s="6"/>
    </row>
    <row r="53" spans="1:15" hidden="1" x14ac:dyDescent="0.25">
      <c r="A53" s="34" t="s">
        <v>100</v>
      </c>
      <c r="B53" s="35">
        <v>319800</v>
      </c>
      <c r="C53" s="35"/>
      <c r="D53" s="35">
        <v>0</v>
      </c>
      <c r="E53" s="35"/>
      <c r="F53" s="33">
        <f t="shared" si="2"/>
        <v>0</v>
      </c>
      <c r="G53" s="35">
        <v>0</v>
      </c>
      <c r="H53" s="35"/>
      <c r="I53" s="35"/>
      <c r="J53" s="33">
        <f t="shared" si="3"/>
        <v>0</v>
      </c>
      <c r="K53" s="33">
        <f t="shared" si="4"/>
        <v>319800</v>
      </c>
      <c r="L53" s="6"/>
      <c r="M53" s="6"/>
      <c r="N53" s="6"/>
      <c r="O53" s="6"/>
    </row>
    <row r="54" spans="1:15" hidden="1" x14ac:dyDescent="0.25">
      <c r="A54" s="34" t="s">
        <v>101</v>
      </c>
      <c r="B54" s="35">
        <v>2551190.92</v>
      </c>
      <c r="C54" s="35"/>
      <c r="D54" s="35">
        <v>298261</v>
      </c>
      <c r="E54" s="35"/>
      <c r="F54" s="33">
        <f t="shared" si="2"/>
        <v>298261</v>
      </c>
      <c r="G54" s="35"/>
      <c r="H54" s="35"/>
      <c r="I54" s="35"/>
      <c r="J54" s="33">
        <f t="shared" si="3"/>
        <v>0</v>
      </c>
      <c r="K54" s="33">
        <f t="shared" si="4"/>
        <v>2849451.92</v>
      </c>
      <c r="L54" s="6"/>
      <c r="M54" s="6"/>
      <c r="N54" s="6"/>
      <c r="O54" s="6"/>
    </row>
    <row r="55" spans="1:15" hidden="1" x14ac:dyDescent="0.25">
      <c r="A55" s="34" t="s">
        <v>112</v>
      </c>
      <c r="B55" s="35">
        <v>37735.4</v>
      </c>
      <c r="C55" s="35"/>
      <c r="D55" s="35"/>
      <c r="E55" s="35">
        <v>0</v>
      </c>
      <c r="F55" s="33">
        <f t="shared" si="2"/>
        <v>0</v>
      </c>
      <c r="G55" s="35"/>
      <c r="H55" s="35"/>
      <c r="I55" s="35"/>
      <c r="J55" s="33">
        <f t="shared" si="3"/>
        <v>0</v>
      </c>
      <c r="K55" s="33">
        <f t="shared" si="4"/>
        <v>37735.4</v>
      </c>
      <c r="L55" s="6"/>
      <c r="M55" s="6"/>
      <c r="N55" s="6"/>
      <c r="O55" s="6"/>
    </row>
    <row r="56" spans="1:15" hidden="1" x14ac:dyDescent="0.25">
      <c r="A56" s="34"/>
      <c r="B56" s="35">
        <v>10035.4</v>
      </c>
      <c r="C56" s="35"/>
      <c r="D56" s="35">
        <v>47970</v>
      </c>
      <c r="E56" s="35"/>
      <c r="F56" s="33"/>
      <c r="G56" s="35"/>
      <c r="H56" s="35"/>
      <c r="I56" s="35"/>
      <c r="J56" s="33"/>
      <c r="K56" s="33">
        <f t="shared" si="4"/>
        <v>10035.4</v>
      </c>
      <c r="L56" s="6"/>
      <c r="M56" s="6"/>
      <c r="N56" s="6"/>
      <c r="O56" s="6"/>
    </row>
    <row r="57" spans="1:15" hidden="1" x14ac:dyDescent="0.25">
      <c r="A57" s="34" t="s">
        <v>116</v>
      </c>
      <c r="B57" s="35">
        <v>1892122.98</v>
      </c>
      <c r="C57" s="35"/>
      <c r="D57" s="35">
        <v>106517</v>
      </c>
      <c r="E57" s="35">
        <v>27176</v>
      </c>
      <c r="F57" s="33">
        <f t="shared" si="2"/>
        <v>133693</v>
      </c>
      <c r="G57" s="35"/>
      <c r="H57" s="35"/>
      <c r="I57" s="35">
        <v>0</v>
      </c>
      <c r="J57" s="33">
        <f t="shared" si="3"/>
        <v>0</v>
      </c>
      <c r="K57" s="33">
        <f t="shared" si="4"/>
        <v>2025815.98</v>
      </c>
      <c r="L57" s="6"/>
      <c r="M57" s="6"/>
      <c r="N57" s="6"/>
      <c r="O57" s="6"/>
    </row>
    <row r="58" spans="1:15" x14ac:dyDescent="0.25">
      <c r="A58" s="32" t="s">
        <v>28</v>
      </c>
      <c r="B58" s="33">
        <f>SUM(B59:B67)</f>
        <v>1381581.6400000001</v>
      </c>
      <c r="C58" s="33">
        <f t="shared" ref="C58:E58" si="18">SUM(C59:C67)</f>
        <v>0</v>
      </c>
      <c r="D58" s="33">
        <f t="shared" si="18"/>
        <v>109643.66</v>
      </c>
      <c r="E58" s="33">
        <f t="shared" si="18"/>
        <v>0</v>
      </c>
      <c r="F58" s="33">
        <f t="shared" si="2"/>
        <v>109643.66</v>
      </c>
      <c r="G58" s="33">
        <f>SUM(G59:G67)</f>
        <v>0</v>
      </c>
      <c r="H58" s="33">
        <f t="shared" ref="H58:I58" si="19">SUM(H59:H64)</f>
        <v>0</v>
      </c>
      <c r="I58" s="33">
        <f t="shared" si="19"/>
        <v>0</v>
      </c>
      <c r="J58" s="33">
        <f t="shared" si="3"/>
        <v>0</v>
      </c>
      <c r="K58" s="33">
        <f t="shared" si="4"/>
        <v>1491225.3</v>
      </c>
      <c r="L58" s="6"/>
      <c r="M58" s="6"/>
      <c r="N58" s="6"/>
      <c r="O58" s="6"/>
    </row>
    <row r="59" spans="1:15" hidden="1" x14ac:dyDescent="0.25">
      <c r="A59" s="34" t="s">
        <v>101</v>
      </c>
      <c r="B59" s="35">
        <v>87521.42</v>
      </c>
      <c r="C59" s="35"/>
      <c r="D59" s="35">
        <v>26000</v>
      </c>
      <c r="E59" s="35"/>
      <c r="F59" s="33">
        <f t="shared" si="2"/>
        <v>26000</v>
      </c>
      <c r="G59" s="35"/>
      <c r="H59" s="35"/>
      <c r="I59" s="35"/>
      <c r="J59" s="33">
        <f t="shared" si="3"/>
        <v>0</v>
      </c>
      <c r="K59" s="33">
        <f t="shared" si="4"/>
        <v>113521.42</v>
      </c>
      <c r="L59" s="6"/>
      <c r="M59" s="6"/>
      <c r="N59" s="6"/>
      <c r="O59" s="6"/>
    </row>
    <row r="60" spans="1:15" hidden="1" x14ac:dyDescent="0.25">
      <c r="A60" s="34" t="s">
        <v>102</v>
      </c>
      <c r="B60" s="35">
        <v>584345.52</v>
      </c>
      <c r="C60" s="35"/>
      <c r="D60" s="35">
        <v>8607.49</v>
      </c>
      <c r="E60" s="35"/>
      <c r="F60" s="33">
        <f t="shared" si="2"/>
        <v>8607.49</v>
      </c>
      <c r="G60" s="35"/>
      <c r="H60" s="35"/>
      <c r="I60" s="35"/>
      <c r="J60" s="33">
        <f t="shared" si="3"/>
        <v>0</v>
      </c>
      <c r="K60" s="33">
        <f t="shared" si="4"/>
        <v>592953.01</v>
      </c>
      <c r="L60" s="6"/>
      <c r="M60" s="6"/>
      <c r="N60" s="6"/>
      <c r="O60" s="6"/>
    </row>
    <row r="61" spans="1:15" hidden="1" x14ac:dyDescent="0.25">
      <c r="A61" s="34" t="s">
        <v>114</v>
      </c>
      <c r="B61" s="35">
        <v>150979.49</v>
      </c>
      <c r="C61" s="35"/>
      <c r="D61" s="35">
        <v>4398</v>
      </c>
      <c r="E61" s="35"/>
      <c r="F61" s="33">
        <f t="shared" si="2"/>
        <v>4398</v>
      </c>
      <c r="G61" s="35"/>
      <c r="H61" s="35">
        <v>0</v>
      </c>
      <c r="I61" s="35"/>
      <c r="J61" s="33">
        <f t="shared" si="3"/>
        <v>0</v>
      </c>
      <c r="K61" s="33">
        <f t="shared" si="4"/>
        <v>155377.49</v>
      </c>
      <c r="L61" s="6"/>
      <c r="M61" s="6"/>
      <c r="N61" s="6"/>
      <c r="O61" s="6"/>
    </row>
    <row r="62" spans="1:15" hidden="1" x14ac:dyDescent="0.25">
      <c r="A62" s="34" t="s">
        <v>103</v>
      </c>
      <c r="B62" s="35">
        <v>156749.12</v>
      </c>
      <c r="C62" s="35"/>
      <c r="D62" s="35">
        <v>14119.17</v>
      </c>
      <c r="E62" s="35"/>
      <c r="F62" s="33">
        <f t="shared" si="2"/>
        <v>14119.17</v>
      </c>
      <c r="G62" s="35"/>
      <c r="H62" s="35">
        <v>0</v>
      </c>
      <c r="I62" s="35">
        <v>0</v>
      </c>
      <c r="J62" s="33">
        <f t="shared" si="3"/>
        <v>0</v>
      </c>
      <c r="K62" s="33">
        <f t="shared" si="4"/>
        <v>170868.29</v>
      </c>
      <c r="L62" s="6"/>
      <c r="M62" s="6"/>
      <c r="N62" s="6"/>
      <c r="O62" s="6"/>
    </row>
    <row r="63" spans="1:15" hidden="1" x14ac:dyDescent="0.25">
      <c r="A63" s="34" t="s">
        <v>105</v>
      </c>
      <c r="B63" s="35">
        <v>117279.45</v>
      </c>
      <c r="C63" s="35"/>
      <c r="D63" s="35">
        <v>3019</v>
      </c>
      <c r="E63" s="35"/>
      <c r="F63" s="33">
        <f t="shared" si="2"/>
        <v>3019</v>
      </c>
      <c r="G63" s="35"/>
      <c r="H63" s="35"/>
      <c r="I63" s="35"/>
      <c r="J63" s="33">
        <f t="shared" si="3"/>
        <v>0</v>
      </c>
      <c r="K63" s="33">
        <f t="shared" si="4"/>
        <v>120298.45</v>
      </c>
      <c r="L63" s="6"/>
      <c r="M63" s="6"/>
      <c r="N63" s="6"/>
      <c r="O63" s="6"/>
    </row>
    <row r="64" spans="1:15" hidden="1" x14ac:dyDescent="0.25">
      <c r="A64" s="34" t="s">
        <v>112</v>
      </c>
      <c r="B64" s="35">
        <v>4886.5</v>
      </c>
      <c r="C64" s="35"/>
      <c r="D64" s="35">
        <v>0</v>
      </c>
      <c r="E64" s="35"/>
      <c r="F64" s="33">
        <f t="shared" si="2"/>
        <v>0</v>
      </c>
      <c r="G64" s="35"/>
      <c r="H64" s="35"/>
      <c r="I64" s="35"/>
      <c r="J64" s="33">
        <f t="shared" si="3"/>
        <v>0</v>
      </c>
      <c r="K64" s="33">
        <f t="shared" si="4"/>
        <v>4886.5</v>
      </c>
      <c r="L64" s="6"/>
      <c r="M64" s="6"/>
      <c r="N64" s="6"/>
      <c r="O64" s="6"/>
    </row>
    <row r="65" spans="1:15" hidden="1" x14ac:dyDescent="0.25">
      <c r="A65" s="34"/>
      <c r="B65" s="35">
        <v>0</v>
      </c>
      <c r="C65" s="35"/>
      <c r="D65" s="35"/>
      <c r="E65" s="35"/>
      <c r="F65" s="33">
        <f t="shared" si="2"/>
        <v>0</v>
      </c>
      <c r="G65" s="35"/>
      <c r="H65" s="35"/>
      <c r="I65" s="35"/>
      <c r="J65" s="33">
        <f t="shared" si="3"/>
        <v>0</v>
      </c>
      <c r="K65" s="33">
        <f t="shared" si="4"/>
        <v>0</v>
      </c>
      <c r="L65" s="6"/>
      <c r="M65" s="6"/>
      <c r="N65" s="6"/>
      <c r="O65" s="6"/>
    </row>
    <row r="66" spans="1:15" hidden="1" x14ac:dyDescent="0.25">
      <c r="A66" s="34"/>
      <c r="B66" s="35">
        <v>-219848.93</v>
      </c>
      <c r="C66" s="35"/>
      <c r="D66" s="35"/>
      <c r="E66" s="35"/>
      <c r="F66" s="33"/>
      <c r="G66" s="35"/>
      <c r="H66" s="35">
        <v>0</v>
      </c>
      <c r="I66" s="35"/>
      <c r="J66" s="33">
        <f>G66+H66+I66</f>
        <v>0</v>
      </c>
      <c r="K66" s="33">
        <f t="shared" si="4"/>
        <v>-219848.93</v>
      </c>
      <c r="L66" s="6"/>
      <c r="M66" s="6"/>
      <c r="N66" s="6"/>
      <c r="O66" s="6"/>
    </row>
    <row r="67" spans="1:15" hidden="1" x14ac:dyDescent="0.25">
      <c r="A67" s="34" t="s">
        <v>116</v>
      </c>
      <c r="B67" s="35">
        <v>499669.07</v>
      </c>
      <c r="C67" s="35"/>
      <c r="D67" s="35">
        <v>53500</v>
      </c>
      <c r="E67" s="35"/>
      <c r="F67" s="33">
        <f t="shared" si="2"/>
        <v>53500</v>
      </c>
      <c r="G67" s="35"/>
      <c r="H67" s="35"/>
      <c r="I67" s="35">
        <v>53500</v>
      </c>
      <c r="J67" s="33"/>
      <c r="K67" s="33">
        <f t="shared" si="4"/>
        <v>553169.07000000007</v>
      </c>
      <c r="L67" s="6"/>
      <c r="M67" s="6"/>
      <c r="N67" s="6"/>
      <c r="O67" s="6"/>
    </row>
    <row r="68" spans="1:15" x14ac:dyDescent="0.25">
      <c r="A68" s="32"/>
      <c r="B68" s="33">
        <f>B22+B33+B41+B51+B58</f>
        <v>356095890.12</v>
      </c>
      <c r="C68" s="33">
        <f t="shared" ref="C68:I68" si="20">C22+C33+C41+C51+C58</f>
        <v>0</v>
      </c>
      <c r="D68" s="33">
        <f t="shared" si="20"/>
        <v>19666162.899999999</v>
      </c>
      <c r="E68" s="33">
        <f t="shared" si="20"/>
        <v>78256</v>
      </c>
      <c r="F68" s="33">
        <f t="shared" si="2"/>
        <v>19744418.899999999</v>
      </c>
      <c r="G68" s="33">
        <f t="shared" si="20"/>
        <v>3436.42</v>
      </c>
      <c r="H68" s="33">
        <f t="shared" si="20"/>
        <v>28299</v>
      </c>
      <c r="I68" s="33">
        <f t="shared" si="20"/>
        <v>185529.69</v>
      </c>
      <c r="J68" s="33">
        <f t="shared" si="3"/>
        <v>217265.11</v>
      </c>
      <c r="K68" s="33">
        <f t="shared" si="4"/>
        <v>375623043.90999997</v>
      </c>
      <c r="L68" s="6"/>
      <c r="M68" s="6"/>
      <c r="N68" s="6"/>
      <c r="O68" s="6"/>
    </row>
    <row r="69" spans="1:15" ht="67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54" t="s">
        <v>123</v>
      </c>
      <c r="M69" s="54"/>
      <c r="N69" s="6"/>
      <c r="O69" s="6"/>
    </row>
    <row r="70" spans="1:15" x14ac:dyDescent="0.25">
      <c r="A70" s="52" t="s">
        <v>54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38"/>
      <c r="M70" s="38"/>
      <c r="N70" s="6"/>
      <c r="O70" s="6"/>
    </row>
    <row r="71" spans="1: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81" customHeight="1" x14ac:dyDescent="0.25">
      <c r="A72" s="37" t="s">
        <v>0</v>
      </c>
      <c r="B72" s="37" t="s">
        <v>29</v>
      </c>
      <c r="C72" s="37" t="s">
        <v>2</v>
      </c>
      <c r="D72" s="37" t="s">
        <v>30</v>
      </c>
      <c r="E72" s="37" t="s">
        <v>31</v>
      </c>
      <c r="F72" s="37" t="s">
        <v>32</v>
      </c>
      <c r="G72" s="37" t="s">
        <v>33</v>
      </c>
      <c r="H72" s="37" t="s">
        <v>34</v>
      </c>
      <c r="I72" s="37" t="s">
        <v>35</v>
      </c>
      <c r="J72" s="37" t="s">
        <v>36</v>
      </c>
      <c r="K72" s="37" t="s">
        <v>37</v>
      </c>
      <c r="L72" s="37" t="s">
        <v>38</v>
      </c>
      <c r="M72" s="37" t="s">
        <v>39</v>
      </c>
      <c r="N72" s="6"/>
      <c r="O72" s="6"/>
    </row>
    <row r="73" spans="1:15" x14ac:dyDescent="0.25">
      <c r="A73" s="37">
        <v>1</v>
      </c>
      <c r="B73" s="37" t="s">
        <v>40</v>
      </c>
      <c r="C73" s="37" t="s">
        <v>41</v>
      </c>
      <c r="D73" s="37" t="s">
        <v>42</v>
      </c>
      <c r="E73" s="37" t="s">
        <v>43</v>
      </c>
      <c r="F73" s="37" t="s">
        <v>44</v>
      </c>
      <c r="G73" s="37" t="s">
        <v>45</v>
      </c>
      <c r="H73" s="37" t="s">
        <v>46</v>
      </c>
      <c r="I73" s="37" t="s">
        <v>47</v>
      </c>
      <c r="J73" s="37" t="s">
        <v>48</v>
      </c>
      <c r="K73" s="37" t="s">
        <v>49</v>
      </c>
      <c r="L73" s="37" t="s">
        <v>50</v>
      </c>
      <c r="M73" s="37" t="s">
        <v>51</v>
      </c>
      <c r="N73" s="6"/>
      <c r="O73" s="6"/>
    </row>
    <row r="74" spans="1:15" ht="45" x14ac:dyDescent="0.25">
      <c r="A74" s="32" t="s">
        <v>20</v>
      </c>
      <c r="B74" s="36">
        <f>SUM(B75:B80)</f>
        <v>714176.16</v>
      </c>
      <c r="C74" s="36">
        <f t="shared" ref="C74:E74" si="21">SUM(C75:C80)</f>
        <v>0</v>
      </c>
      <c r="D74" s="36">
        <f t="shared" si="21"/>
        <v>73229.47</v>
      </c>
      <c r="E74" s="36">
        <f t="shared" si="21"/>
        <v>12136</v>
      </c>
      <c r="F74" s="36">
        <f>SUM(C74:E74)</f>
        <v>85365.47</v>
      </c>
      <c r="G74" s="36">
        <f>SUM(G75:G80)</f>
        <v>0</v>
      </c>
      <c r="H74" s="36">
        <f t="shared" ref="H74:I80" si="22">SUM(H75:H80)</f>
        <v>0</v>
      </c>
      <c r="I74" s="36">
        <f t="shared" si="22"/>
        <v>0</v>
      </c>
      <c r="J74" s="36">
        <f>SUM(G74:I74)</f>
        <v>0</v>
      </c>
      <c r="K74" s="36">
        <f>B74+F74-J74</f>
        <v>799541.63</v>
      </c>
      <c r="L74" s="36">
        <f>B7-B74</f>
        <v>76903.780000000028</v>
      </c>
      <c r="M74" s="36">
        <f>K7-K74</f>
        <v>15320.100000000093</v>
      </c>
      <c r="N74" s="6"/>
      <c r="O74" s="6"/>
    </row>
    <row r="75" spans="1:15" hidden="1" x14ac:dyDescent="0.25">
      <c r="A75" s="32" t="s">
        <v>98</v>
      </c>
      <c r="B75" s="36">
        <v>0</v>
      </c>
      <c r="C75" s="36"/>
      <c r="D75" s="36"/>
      <c r="E75" s="36"/>
      <c r="F75" s="36">
        <f t="shared" ref="F75:F128" si="23">SUM(C75:E75)</f>
        <v>0</v>
      </c>
      <c r="G75" s="36"/>
      <c r="H75" s="36">
        <v>0</v>
      </c>
      <c r="I75" s="36">
        <f t="shared" si="22"/>
        <v>0</v>
      </c>
      <c r="J75" s="36">
        <f t="shared" ref="J75:J128" si="24">SUM(G75:I75)</f>
        <v>0</v>
      </c>
      <c r="K75" s="36">
        <f t="shared" ref="K75:K128" si="25">B75+F75-J75</f>
        <v>0</v>
      </c>
      <c r="L75" s="36">
        <f>B8-B75</f>
        <v>0</v>
      </c>
      <c r="M75" s="36">
        <f>K8-K75</f>
        <v>11254.5</v>
      </c>
      <c r="N75" s="6"/>
      <c r="O75" s="6"/>
    </row>
    <row r="76" spans="1:15" hidden="1" x14ac:dyDescent="0.25">
      <c r="A76" s="32" t="s">
        <v>102</v>
      </c>
      <c r="B76" s="36">
        <v>14104.87</v>
      </c>
      <c r="C76" s="36"/>
      <c r="D76" s="36"/>
      <c r="E76" s="36">
        <v>12136</v>
      </c>
      <c r="F76" s="36">
        <f t="shared" si="23"/>
        <v>12136</v>
      </c>
      <c r="G76" s="36"/>
      <c r="H76" s="36"/>
      <c r="I76" s="36">
        <f t="shared" si="22"/>
        <v>0</v>
      </c>
      <c r="J76" s="36">
        <f t="shared" si="24"/>
        <v>0</v>
      </c>
      <c r="K76" s="36">
        <f t="shared" si="25"/>
        <v>26240.870000000003</v>
      </c>
      <c r="L76" s="36">
        <f>B9-B76</f>
        <v>499</v>
      </c>
      <c r="M76" s="36">
        <f t="shared" ref="M76:M80" si="26">K9-K76</f>
        <v>-11637.000000000002</v>
      </c>
      <c r="N76" s="6"/>
      <c r="O76" s="6"/>
    </row>
    <row r="77" spans="1:15" hidden="1" x14ac:dyDescent="0.25">
      <c r="A77" s="32" t="s">
        <v>114</v>
      </c>
      <c r="B77" s="36">
        <v>499</v>
      </c>
      <c r="C77" s="36"/>
      <c r="D77" s="36"/>
      <c r="E77" s="36">
        <v>0</v>
      </c>
      <c r="F77" s="36">
        <f t="shared" si="23"/>
        <v>0</v>
      </c>
      <c r="G77" s="36"/>
      <c r="H77" s="36"/>
      <c r="I77" s="36">
        <f t="shared" si="22"/>
        <v>0</v>
      </c>
      <c r="J77" s="36">
        <f t="shared" si="24"/>
        <v>0</v>
      </c>
      <c r="K77" s="36">
        <f t="shared" si="25"/>
        <v>499</v>
      </c>
      <c r="L77" s="36">
        <f>B10-B77</f>
        <v>0</v>
      </c>
      <c r="M77" s="36">
        <f t="shared" si="26"/>
        <v>0</v>
      </c>
      <c r="N77" s="6"/>
      <c r="O77" s="6"/>
    </row>
    <row r="78" spans="1:15" hidden="1" x14ac:dyDescent="0.25">
      <c r="A78" s="32" t="s">
        <v>103</v>
      </c>
      <c r="B78" s="36">
        <v>17517.04</v>
      </c>
      <c r="C78" s="36"/>
      <c r="D78" s="36"/>
      <c r="E78" s="36"/>
      <c r="F78" s="36">
        <f t="shared" si="23"/>
        <v>0</v>
      </c>
      <c r="G78" s="36"/>
      <c r="H78" s="36"/>
      <c r="I78" s="36">
        <f t="shared" si="22"/>
        <v>0</v>
      </c>
      <c r="J78" s="36">
        <f t="shared" si="24"/>
        <v>0</v>
      </c>
      <c r="K78" s="36">
        <f t="shared" si="25"/>
        <v>17517.04</v>
      </c>
      <c r="L78" s="36">
        <f>B11-B78</f>
        <v>0</v>
      </c>
      <c r="M78" s="36">
        <f t="shared" si="26"/>
        <v>0</v>
      </c>
      <c r="N78" s="6"/>
      <c r="O78" s="6"/>
    </row>
    <row r="79" spans="1:15" hidden="1" x14ac:dyDescent="0.25">
      <c r="A79" s="32" t="s">
        <v>112</v>
      </c>
      <c r="B79" s="36">
        <v>13536.9</v>
      </c>
      <c r="C79" s="36"/>
      <c r="D79" s="36"/>
      <c r="E79" s="36"/>
      <c r="F79" s="36">
        <f t="shared" si="23"/>
        <v>0</v>
      </c>
      <c r="G79" s="36"/>
      <c r="H79" s="36"/>
      <c r="I79" s="36">
        <f t="shared" si="22"/>
        <v>0</v>
      </c>
      <c r="J79" s="36">
        <f t="shared" si="24"/>
        <v>0</v>
      </c>
      <c r="K79" s="36">
        <f t="shared" si="25"/>
        <v>13536.9</v>
      </c>
      <c r="L79" s="36">
        <f>B13-B79</f>
        <v>-13536.9</v>
      </c>
      <c r="M79" s="36">
        <f t="shared" si="26"/>
        <v>-499</v>
      </c>
      <c r="N79" s="6"/>
      <c r="O79" s="6"/>
    </row>
    <row r="80" spans="1:15" hidden="1" x14ac:dyDescent="0.25">
      <c r="A80" s="32" t="s">
        <v>115</v>
      </c>
      <c r="B80" s="36">
        <v>668518.35</v>
      </c>
      <c r="C80" s="36"/>
      <c r="D80" s="36">
        <v>73229.47</v>
      </c>
      <c r="E80" s="36"/>
      <c r="F80" s="36">
        <f t="shared" si="23"/>
        <v>73229.47</v>
      </c>
      <c r="G80" s="36"/>
      <c r="H80" s="36"/>
      <c r="I80" s="36">
        <f t="shared" si="22"/>
        <v>0</v>
      </c>
      <c r="J80" s="36">
        <f t="shared" si="24"/>
        <v>0</v>
      </c>
      <c r="K80" s="36">
        <f t="shared" si="25"/>
        <v>741747.82</v>
      </c>
      <c r="L80" s="36">
        <f>B14-B80</f>
        <v>76903.780000000028</v>
      </c>
      <c r="M80" s="36">
        <f t="shared" si="26"/>
        <v>-729220.52999999991</v>
      </c>
      <c r="N80" s="6"/>
      <c r="O80" s="6"/>
    </row>
    <row r="81" spans="1:15" ht="22.5" x14ac:dyDescent="0.25">
      <c r="A81" s="32" t="s">
        <v>21</v>
      </c>
      <c r="B81" s="36">
        <f>SUM(B82:B86)</f>
        <v>139622.54999999999</v>
      </c>
      <c r="C81" s="36">
        <f t="shared" ref="C81:E81" si="27">SUM(C82:C86)</f>
        <v>0</v>
      </c>
      <c r="D81" s="36">
        <f t="shared" si="27"/>
        <v>3573.12</v>
      </c>
      <c r="E81" s="36">
        <f t="shared" si="27"/>
        <v>0</v>
      </c>
      <c r="F81" s="36">
        <f t="shared" si="23"/>
        <v>3573.12</v>
      </c>
      <c r="G81" s="36">
        <f>SUM(G82:G86)</f>
        <v>0</v>
      </c>
      <c r="H81" s="36">
        <f t="shared" ref="H81:I81" si="28">SUM(H82:H86)</f>
        <v>1152.4000000000001</v>
      </c>
      <c r="I81" s="36">
        <f t="shared" si="28"/>
        <v>0</v>
      </c>
      <c r="J81" s="36">
        <f t="shared" si="24"/>
        <v>1152.4000000000001</v>
      </c>
      <c r="K81" s="36">
        <f t="shared" si="25"/>
        <v>142043.26999999999</v>
      </c>
      <c r="L81" s="36">
        <v>0</v>
      </c>
      <c r="M81" s="36">
        <f>K15-K81</f>
        <v>0</v>
      </c>
      <c r="N81" s="6"/>
      <c r="O81" s="6"/>
    </row>
    <row r="82" spans="1:15" hidden="1" x14ac:dyDescent="0.25">
      <c r="A82" s="32" t="s">
        <v>99</v>
      </c>
      <c r="B82" s="36">
        <v>16633.13</v>
      </c>
      <c r="C82" s="36"/>
      <c r="D82" s="36"/>
      <c r="E82" s="36"/>
      <c r="F82" s="36">
        <f t="shared" si="23"/>
        <v>0</v>
      </c>
      <c r="G82" s="36"/>
      <c r="H82" s="36"/>
      <c r="I82" s="36"/>
      <c r="J82" s="36">
        <f t="shared" si="24"/>
        <v>0</v>
      </c>
      <c r="K82" s="36">
        <f t="shared" si="25"/>
        <v>16633.13</v>
      </c>
      <c r="L82" s="36">
        <f>B16-B82</f>
        <v>0</v>
      </c>
      <c r="M82" s="36">
        <f t="shared" ref="M82:M86" si="29">K16-K82</f>
        <v>0</v>
      </c>
      <c r="N82" s="6"/>
      <c r="O82" s="6"/>
    </row>
    <row r="83" spans="1:15" hidden="1" x14ac:dyDescent="0.25">
      <c r="A83" s="32" t="s">
        <v>100</v>
      </c>
      <c r="B83" s="36">
        <v>33096.5</v>
      </c>
      <c r="C83" s="36"/>
      <c r="D83" s="36"/>
      <c r="E83" s="36"/>
      <c r="F83" s="36">
        <f t="shared" si="23"/>
        <v>0</v>
      </c>
      <c r="G83" s="36"/>
      <c r="H83" s="36"/>
      <c r="I83" s="36"/>
      <c r="J83" s="36">
        <f t="shared" si="24"/>
        <v>0</v>
      </c>
      <c r="K83" s="36">
        <f t="shared" si="25"/>
        <v>33096.5</v>
      </c>
      <c r="L83" s="36">
        <f>K16-B82</f>
        <v>0</v>
      </c>
      <c r="M83" s="36">
        <f t="shared" si="29"/>
        <v>0</v>
      </c>
      <c r="N83" s="6"/>
      <c r="O83" s="6"/>
    </row>
    <row r="84" spans="1:15" hidden="1" x14ac:dyDescent="0.25">
      <c r="A84" s="32" t="s">
        <v>101</v>
      </c>
      <c r="B84" s="36">
        <v>38763.4</v>
      </c>
      <c r="C84" s="36"/>
      <c r="D84" s="36">
        <v>3019.62</v>
      </c>
      <c r="E84" s="36"/>
      <c r="F84" s="36">
        <f t="shared" si="23"/>
        <v>3019.62</v>
      </c>
      <c r="G84" s="36"/>
      <c r="H84" s="36">
        <v>1152.4000000000001</v>
      </c>
      <c r="I84" s="36"/>
      <c r="J84" s="36">
        <f t="shared" si="24"/>
        <v>1152.4000000000001</v>
      </c>
      <c r="K84" s="36">
        <f t="shared" si="25"/>
        <v>40630.620000000003</v>
      </c>
      <c r="L84" s="36">
        <f t="shared" ref="L84" si="30">K17-B83</f>
        <v>0</v>
      </c>
      <c r="M84" s="36">
        <f t="shared" si="29"/>
        <v>0</v>
      </c>
      <c r="N84" s="6"/>
      <c r="O84" s="6"/>
    </row>
    <row r="85" spans="1:15" hidden="1" x14ac:dyDescent="0.25">
      <c r="A85" s="32" t="s">
        <v>105</v>
      </c>
      <c r="B85" s="36">
        <v>0</v>
      </c>
      <c r="C85" s="36"/>
      <c r="D85" s="36"/>
      <c r="E85" s="36"/>
      <c r="F85" s="36">
        <f t="shared" si="23"/>
        <v>0</v>
      </c>
      <c r="G85" s="36"/>
      <c r="H85" s="36"/>
      <c r="I85" s="36"/>
      <c r="J85" s="36">
        <f t="shared" si="24"/>
        <v>0</v>
      </c>
      <c r="K85" s="36">
        <f t="shared" si="25"/>
        <v>0</v>
      </c>
      <c r="L85" s="36">
        <v>0</v>
      </c>
      <c r="M85" s="36">
        <v>0</v>
      </c>
      <c r="N85" s="6"/>
      <c r="O85" s="6"/>
    </row>
    <row r="86" spans="1:15" hidden="1" x14ac:dyDescent="0.25">
      <c r="A86" s="32" t="s">
        <v>113</v>
      </c>
      <c r="B86" s="36">
        <v>51129.52</v>
      </c>
      <c r="C86" s="36">
        <v>0</v>
      </c>
      <c r="D86" s="36">
        <v>553.5</v>
      </c>
      <c r="E86" s="36"/>
      <c r="F86" s="36">
        <f t="shared" si="23"/>
        <v>553.5</v>
      </c>
      <c r="G86" s="36"/>
      <c r="H86" s="36"/>
      <c r="I86" s="36"/>
      <c r="J86" s="36">
        <f t="shared" si="24"/>
        <v>0</v>
      </c>
      <c r="K86" s="36">
        <f t="shared" si="25"/>
        <v>51683.02</v>
      </c>
      <c r="L86" s="36">
        <v>0</v>
      </c>
      <c r="M86" s="36">
        <f t="shared" si="29"/>
        <v>0</v>
      </c>
      <c r="N86" s="6"/>
      <c r="O86" s="6"/>
    </row>
    <row r="87" spans="1:15" ht="33.75" x14ac:dyDescent="0.25">
      <c r="A87" s="32" t="s">
        <v>22</v>
      </c>
      <c r="B87" s="36">
        <f>B74+B81</f>
        <v>853798.71</v>
      </c>
      <c r="C87" s="36">
        <f t="shared" ref="C87:F87" si="31">C81+C74</f>
        <v>0</v>
      </c>
      <c r="D87" s="36">
        <f t="shared" si="31"/>
        <v>76802.59</v>
      </c>
      <c r="E87" s="36">
        <f t="shared" si="31"/>
        <v>12136</v>
      </c>
      <c r="F87" s="36">
        <f t="shared" si="31"/>
        <v>88938.59</v>
      </c>
      <c r="G87" s="36">
        <f t="shared" ref="G87:I87" si="32">G81+G74</f>
        <v>0</v>
      </c>
      <c r="H87" s="36">
        <f t="shared" si="32"/>
        <v>1152.4000000000001</v>
      </c>
      <c r="I87" s="36">
        <f t="shared" si="32"/>
        <v>0</v>
      </c>
      <c r="J87" s="36">
        <f t="shared" si="24"/>
        <v>1152.4000000000001</v>
      </c>
      <c r="K87" s="36">
        <f t="shared" si="25"/>
        <v>941584.89999999991</v>
      </c>
      <c r="L87" s="36">
        <f>L74</f>
        <v>76903.780000000028</v>
      </c>
      <c r="M87" s="36">
        <f>M74+M81</f>
        <v>15320.100000000093</v>
      </c>
      <c r="N87" s="6"/>
      <c r="O87" s="6"/>
    </row>
    <row r="88" spans="1:15" x14ac:dyDescent="0.25">
      <c r="A88" s="32" t="s">
        <v>23</v>
      </c>
      <c r="B88" s="36">
        <f>SUM(B89:B93)</f>
        <v>0</v>
      </c>
      <c r="C88" s="36">
        <f t="shared" ref="C88:E88" si="33">SUM(C89:C93)</f>
        <v>0</v>
      </c>
      <c r="D88" s="36">
        <f t="shared" si="33"/>
        <v>0</v>
      </c>
      <c r="E88" s="36">
        <f t="shared" si="33"/>
        <v>0</v>
      </c>
      <c r="F88" s="36">
        <f t="shared" si="23"/>
        <v>0</v>
      </c>
      <c r="G88" s="36">
        <f t="shared" ref="G88:I88" si="34">D88+E88+F88</f>
        <v>0</v>
      </c>
      <c r="H88" s="36">
        <f t="shared" si="34"/>
        <v>0</v>
      </c>
      <c r="I88" s="36">
        <f t="shared" si="34"/>
        <v>0</v>
      </c>
      <c r="J88" s="36">
        <f t="shared" si="24"/>
        <v>0</v>
      </c>
      <c r="K88" s="36">
        <f t="shared" si="25"/>
        <v>0</v>
      </c>
      <c r="L88" s="36">
        <f>B22-B88</f>
        <v>4378247.93</v>
      </c>
      <c r="M88" s="50">
        <f>K22-K88</f>
        <v>4626127.93</v>
      </c>
      <c r="N88" s="6"/>
      <c r="O88" s="6"/>
    </row>
    <row r="89" spans="1:15" hidden="1" x14ac:dyDescent="0.25">
      <c r="A89" s="32" t="s">
        <v>98</v>
      </c>
      <c r="B89" s="36"/>
      <c r="C89" s="36"/>
      <c r="D89" s="36"/>
      <c r="E89" s="36"/>
      <c r="F89" s="36">
        <f t="shared" si="23"/>
        <v>0</v>
      </c>
      <c r="G89" s="36"/>
      <c r="H89" s="36"/>
      <c r="I89" s="36"/>
      <c r="J89" s="36">
        <f t="shared" si="24"/>
        <v>0</v>
      </c>
      <c r="K89" s="36">
        <f t="shared" si="25"/>
        <v>0</v>
      </c>
      <c r="L89" s="36">
        <f>B22-B89</f>
        <v>4378247.93</v>
      </c>
      <c r="M89" s="50">
        <f>K22-K89</f>
        <v>4626127.93</v>
      </c>
      <c r="N89" s="6"/>
      <c r="O89" s="6"/>
    </row>
    <row r="90" spans="1:15" hidden="1" x14ac:dyDescent="0.25">
      <c r="A90" s="32" t="s">
        <v>100</v>
      </c>
      <c r="B90" s="36">
        <v>0</v>
      </c>
      <c r="C90" s="36"/>
      <c r="D90" s="36"/>
      <c r="E90" s="36"/>
      <c r="F90" s="36">
        <f t="shared" si="23"/>
        <v>0</v>
      </c>
      <c r="G90" s="36"/>
      <c r="H90" s="36"/>
      <c r="I90" s="36"/>
      <c r="J90" s="36">
        <f t="shared" si="24"/>
        <v>0</v>
      </c>
      <c r="K90" s="36">
        <f t="shared" si="25"/>
        <v>0</v>
      </c>
      <c r="L90" s="36">
        <f>B23-B90</f>
        <v>58455</v>
      </c>
      <c r="M90" s="50">
        <f>K23-K90</f>
        <v>58455</v>
      </c>
      <c r="N90" s="6"/>
      <c r="O90" s="6"/>
    </row>
    <row r="91" spans="1:15" hidden="1" x14ac:dyDescent="0.25">
      <c r="A91" s="32" t="s">
        <v>101</v>
      </c>
      <c r="B91" s="36">
        <v>0</v>
      </c>
      <c r="C91" s="36"/>
      <c r="D91" s="36"/>
      <c r="E91" s="36"/>
      <c r="F91" s="36">
        <f t="shared" si="23"/>
        <v>0</v>
      </c>
      <c r="G91" s="36"/>
      <c r="H91" s="36"/>
      <c r="I91" s="36"/>
      <c r="J91" s="36">
        <f t="shared" si="24"/>
        <v>0</v>
      </c>
      <c r="K91" s="36">
        <f t="shared" si="25"/>
        <v>0</v>
      </c>
      <c r="L91" s="36">
        <f>B24-B91</f>
        <v>219870</v>
      </c>
      <c r="M91" s="50">
        <f>K24-K91</f>
        <v>219870</v>
      </c>
      <c r="N91" s="6"/>
      <c r="O91" s="6"/>
    </row>
    <row r="92" spans="1:15" hidden="1" x14ac:dyDescent="0.25">
      <c r="A92" s="32" t="s">
        <v>107</v>
      </c>
      <c r="B92" s="36"/>
      <c r="C92" s="36"/>
      <c r="D92" s="36"/>
      <c r="E92" s="36"/>
      <c r="F92" s="36">
        <f t="shared" si="23"/>
        <v>0</v>
      </c>
      <c r="G92" s="36"/>
      <c r="H92" s="36"/>
      <c r="I92" s="36"/>
      <c r="J92" s="36">
        <f t="shared" si="24"/>
        <v>0</v>
      </c>
      <c r="K92" s="36">
        <f t="shared" si="25"/>
        <v>0</v>
      </c>
      <c r="L92" s="36">
        <f>B25-B92</f>
        <v>611236.28</v>
      </c>
      <c r="M92" s="50">
        <f>K25-K92</f>
        <v>611236.28</v>
      </c>
      <c r="N92" s="6"/>
      <c r="O92" s="6"/>
    </row>
    <row r="93" spans="1:15" hidden="1" x14ac:dyDescent="0.25">
      <c r="A93" s="32" t="s">
        <v>108</v>
      </c>
      <c r="B93" s="36"/>
      <c r="C93" s="36"/>
      <c r="D93" s="36"/>
      <c r="E93" s="36"/>
      <c r="F93" s="36">
        <f t="shared" si="23"/>
        <v>0</v>
      </c>
      <c r="G93" s="36"/>
      <c r="H93" s="36"/>
      <c r="I93" s="36"/>
      <c r="J93" s="36">
        <f t="shared" si="24"/>
        <v>0</v>
      </c>
      <c r="K93" s="36">
        <f t="shared" si="25"/>
        <v>0</v>
      </c>
      <c r="L93" s="36">
        <f>B26-B93</f>
        <v>635940</v>
      </c>
      <c r="M93" s="50">
        <f>K26-K93</f>
        <v>635940</v>
      </c>
      <c r="N93" s="6"/>
      <c r="O93" s="6"/>
    </row>
    <row r="94" spans="1:15" ht="22.5" x14ac:dyDescent="0.25">
      <c r="A94" s="32" t="s">
        <v>24</v>
      </c>
      <c r="B94" s="36">
        <v>0</v>
      </c>
      <c r="C94" s="36"/>
      <c r="D94" s="36"/>
      <c r="E94" s="36"/>
      <c r="F94" s="36">
        <f t="shared" si="23"/>
        <v>0</v>
      </c>
      <c r="G94" s="36"/>
      <c r="H94" s="36"/>
      <c r="I94" s="36"/>
      <c r="J94" s="36">
        <f t="shared" si="24"/>
        <v>0</v>
      </c>
      <c r="K94" s="36">
        <f t="shared" si="25"/>
        <v>0</v>
      </c>
      <c r="L94" s="36">
        <f>B29-F94</f>
        <v>3666066.65</v>
      </c>
      <c r="M94" s="50">
        <f>K29-K88</f>
        <v>3913946.65</v>
      </c>
      <c r="N94" s="6"/>
      <c r="O94" s="6"/>
    </row>
    <row r="95" spans="1:15" ht="33.75" x14ac:dyDescent="0.25">
      <c r="A95" s="32" t="s">
        <v>25</v>
      </c>
      <c r="B95" s="36">
        <f>SUM(B96:B103)</f>
        <v>206990801.31999999</v>
      </c>
      <c r="C95" s="36">
        <f t="shared" ref="C95:E95" si="35">SUM(C96:C103)</f>
        <v>0</v>
      </c>
      <c r="D95" s="36">
        <f t="shared" si="35"/>
        <v>10046491.92</v>
      </c>
      <c r="E95" s="36">
        <f t="shared" si="35"/>
        <v>0</v>
      </c>
      <c r="F95" s="36">
        <f t="shared" si="23"/>
        <v>10046491.92</v>
      </c>
      <c r="G95" s="36">
        <f>SUM(G96:G103)</f>
        <v>0</v>
      </c>
      <c r="H95" s="36">
        <f t="shared" ref="H95:I95" si="36">SUM(H96:H103)</f>
        <v>0</v>
      </c>
      <c r="I95" s="36">
        <f t="shared" si="36"/>
        <v>64763.08</v>
      </c>
      <c r="J95" s="36">
        <f t="shared" si="24"/>
        <v>64763.08</v>
      </c>
      <c r="K95" s="36">
        <f>SUM(K96:K103)</f>
        <v>216972530.16</v>
      </c>
      <c r="L95" s="36">
        <f>B33-B95</f>
        <v>134890467.24000001</v>
      </c>
      <c r="M95" s="50">
        <f>K33-K95</f>
        <v>143002700.25999996</v>
      </c>
      <c r="N95" s="6"/>
      <c r="O95" s="6"/>
    </row>
    <row r="96" spans="1:15" hidden="1" x14ac:dyDescent="0.25">
      <c r="A96" s="32" t="s">
        <v>98</v>
      </c>
      <c r="B96" s="36">
        <v>132412.71</v>
      </c>
      <c r="C96" s="36"/>
      <c r="D96" s="36">
        <v>9219.34</v>
      </c>
      <c r="E96" s="36"/>
      <c r="F96" s="36">
        <f t="shared" si="23"/>
        <v>9219.34</v>
      </c>
      <c r="G96" s="36"/>
      <c r="H96" s="36"/>
      <c r="I96" s="36"/>
      <c r="J96" s="36">
        <f t="shared" si="24"/>
        <v>0</v>
      </c>
      <c r="K96" s="36">
        <f t="shared" si="25"/>
        <v>141632.04999999999</v>
      </c>
      <c r="L96" s="36">
        <f>B29-B96</f>
        <v>3533653.94</v>
      </c>
      <c r="M96" s="50">
        <f>K29-K96</f>
        <v>3772314.6</v>
      </c>
      <c r="N96" s="6"/>
      <c r="O96" s="6"/>
    </row>
    <row r="97" spans="1:15" hidden="1" x14ac:dyDescent="0.25">
      <c r="A97" s="32"/>
      <c r="B97" s="36">
        <v>35263.660000000003</v>
      </c>
      <c r="C97" s="36"/>
      <c r="D97" s="36"/>
      <c r="E97" s="36"/>
      <c r="F97" s="36"/>
      <c r="G97" s="36"/>
      <c r="H97" s="36"/>
      <c r="I97" s="36"/>
      <c r="J97" s="36"/>
      <c r="K97" s="36">
        <f t="shared" si="25"/>
        <v>35263.660000000003</v>
      </c>
      <c r="L97" s="36">
        <v>0</v>
      </c>
      <c r="M97" s="50">
        <v>0</v>
      </c>
      <c r="N97" s="6"/>
      <c r="O97" s="6"/>
    </row>
    <row r="98" spans="1:15" hidden="1" x14ac:dyDescent="0.25">
      <c r="A98" s="32" t="s">
        <v>100</v>
      </c>
      <c r="B98" s="36">
        <v>589773.14</v>
      </c>
      <c r="C98" s="36"/>
      <c r="D98" s="36">
        <v>53750.93</v>
      </c>
      <c r="E98" s="36"/>
      <c r="F98" s="36">
        <f t="shared" si="23"/>
        <v>53750.93</v>
      </c>
      <c r="G98" s="36"/>
      <c r="H98" s="36"/>
      <c r="I98" s="36"/>
      <c r="J98" s="36">
        <f t="shared" si="24"/>
        <v>0</v>
      </c>
      <c r="K98" s="36">
        <f t="shared" si="25"/>
        <v>643524.07000000007</v>
      </c>
      <c r="L98" s="36">
        <f t="shared" ref="L98:L103" si="37">B30-B98</f>
        <v>-369903.14</v>
      </c>
      <c r="M98" s="50">
        <f t="shared" ref="M98:M103" si="38">K30-K98</f>
        <v>-423654.07000000007</v>
      </c>
      <c r="N98" s="6"/>
      <c r="O98" s="6"/>
    </row>
    <row r="99" spans="1:15" hidden="1" x14ac:dyDescent="0.25">
      <c r="A99" s="32" t="s">
        <v>101</v>
      </c>
      <c r="B99" s="36">
        <v>1320334.1399999999</v>
      </c>
      <c r="C99" s="36"/>
      <c r="D99" s="36">
        <v>63967.8</v>
      </c>
      <c r="E99" s="36"/>
      <c r="F99" s="36">
        <f t="shared" si="23"/>
        <v>63967.8</v>
      </c>
      <c r="G99" s="36"/>
      <c r="H99" s="36"/>
      <c r="I99" s="36"/>
      <c r="J99" s="36">
        <f t="shared" si="24"/>
        <v>0</v>
      </c>
      <c r="K99" s="36">
        <f t="shared" si="25"/>
        <v>1384301.94</v>
      </c>
      <c r="L99" s="36">
        <f t="shared" si="37"/>
        <v>-684394.1399999999</v>
      </c>
      <c r="M99" s="50">
        <f t="shared" si="38"/>
        <v>-748361.94</v>
      </c>
      <c r="N99" s="6"/>
      <c r="O99" s="6"/>
    </row>
    <row r="100" spans="1:15" hidden="1" x14ac:dyDescent="0.25">
      <c r="A100" s="32" t="s">
        <v>102</v>
      </c>
      <c r="B100" s="36">
        <v>143015.07999999999</v>
      </c>
      <c r="C100" s="36"/>
      <c r="D100" s="36"/>
      <c r="E100" s="36"/>
      <c r="F100" s="36">
        <f t="shared" si="23"/>
        <v>0</v>
      </c>
      <c r="G100" s="36"/>
      <c r="H100" s="36"/>
      <c r="I100" s="36">
        <v>0</v>
      </c>
      <c r="J100" s="36">
        <f t="shared" si="24"/>
        <v>0</v>
      </c>
      <c r="K100" s="36">
        <f t="shared" si="25"/>
        <v>143015.07999999999</v>
      </c>
      <c r="L100" s="36">
        <f t="shared" si="37"/>
        <v>2667241.5699999998</v>
      </c>
      <c r="M100" s="50">
        <f t="shared" si="38"/>
        <v>2915121.57</v>
      </c>
      <c r="N100" s="6"/>
      <c r="O100" s="6"/>
    </row>
    <row r="101" spans="1:15" hidden="1" x14ac:dyDescent="0.25">
      <c r="A101" s="32" t="s">
        <v>113</v>
      </c>
      <c r="B101" s="36">
        <v>3054369.19</v>
      </c>
      <c r="C101" s="36"/>
      <c r="D101" s="36">
        <v>194505.92</v>
      </c>
      <c r="E101" s="36"/>
      <c r="F101" s="36">
        <f t="shared" si="23"/>
        <v>194505.92</v>
      </c>
      <c r="G101" s="36"/>
      <c r="H101" s="36"/>
      <c r="I101" s="36">
        <v>0</v>
      </c>
      <c r="J101" s="36">
        <f t="shared" si="24"/>
        <v>0</v>
      </c>
      <c r="K101" s="36">
        <f t="shared" si="25"/>
        <v>3248875.11</v>
      </c>
      <c r="L101" s="36">
        <f t="shared" si="37"/>
        <v>338826899.37</v>
      </c>
      <c r="M101" s="50">
        <f t="shared" si="38"/>
        <v>356726355.30999994</v>
      </c>
      <c r="N101" s="6"/>
      <c r="O101" s="6"/>
    </row>
    <row r="102" spans="1:15" hidden="1" x14ac:dyDescent="0.25">
      <c r="A102" s="32" t="s">
        <v>112</v>
      </c>
      <c r="B102" s="36">
        <v>343984.12</v>
      </c>
      <c r="C102" s="36"/>
      <c r="D102" s="36">
        <v>211889.77</v>
      </c>
      <c r="E102" s="36"/>
      <c r="F102" s="36">
        <f t="shared" si="23"/>
        <v>211889.77</v>
      </c>
      <c r="G102" s="36"/>
      <c r="H102" s="36"/>
      <c r="I102" s="36"/>
      <c r="J102" s="36">
        <f t="shared" si="24"/>
        <v>0</v>
      </c>
      <c r="K102" s="36">
        <f t="shared" si="25"/>
        <v>555873.89</v>
      </c>
      <c r="L102" s="36">
        <f t="shared" si="37"/>
        <v>24789.440000000002</v>
      </c>
      <c r="M102" s="50">
        <f t="shared" si="38"/>
        <v>-2168.5999999999767</v>
      </c>
      <c r="N102" s="6"/>
      <c r="O102" s="6"/>
    </row>
    <row r="103" spans="1:15" hidden="1" x14ac:dyDescent="0.25">
      <c r="A103" s="32" t="s">
        <v>117</v>
      </c>
      <c r="B103" s="36">
        <v>201371649.28</v>
      </c>
      <c r="C103" s="36"/>
      <c r="D103" s="36">
        <v>9513158.1600000001</v>
      </c>
      <c r="E103" s="36"/>
      <c r="F103" s="36">
        <f t="shared" si="23"/>
        <v>9513158.1600000001</v>
      </c>
      <c r="G103" s="36"/>
      <c r="H103" s="36"/>
      <c r="I103" s="36">
        <v>64763.08</v>
      </c>
      <c r="J103" s="36">
        <f t="shared" si="24"/>
        <v>64763.08</v>
      </c>
      <c r="K103" s="36">
        <f t="shared" si="25"/>
        <v>210820044.35999998</v>
      </c>
      <c r="L103" s="36">
        <f t="shared" si="37"/>
        <v>-199192827.53999999</v>
      </c>
      <c r="M103" s="50">
        <f t="shared" si="38"/>
        <v>-208641222.61999997</v>
      </c>
      <c r="N103" s="6"/>
      <c r="O103" s="6"/>
    </row>
    <row r="104" spans="1:15" ht="22.5" x14ac:dyDescent="0.25">
      <c r="A104" s="32" t="s">
        <v>26</v>
      </c>
      <c r="B104" s="36">
        <f>SUM(B105:B113)</f>
        <v>2837182.83</v>
      </c>
      <c r="C104" s="36">
        <f t="shared" ref="C104:E104" si="39">SUM(C105:C113)</f>
        <v>0</v>
      </c>
      <c r="D104" s="36">
        <f t="shared" si="39"/>
        <v>379966.67</v>
      </c>
      <c r="E104" s="36">
        <f t="shared" si="39"/>
        <v>0</v>
      </c>
      <c r="F104" s="36">
        <f t="shared" si="23"/>
        <v>379966.67</v>
      </c>
      <c r="G104" s="36">
        <f>SUM(G105:G113)</f>
        <v>0</v>
      </c>
      <c r="H104" s="36">
        <f t="shared" ref="H104" si="40">SUM(H105:H113)</f>
        <v>25626.32</v>
      </c>
      <c r="I104" s="36">
        <f>I108</f>
        <v>0</v>
      </c>
      <c r="J104" s="36">
        <f t="shared" si="24"/>
        <v>25626.32</v>
      </c>
      <c r="K104" s="36">
        <f>B104+F104-J104</f>
        <v>3191523.18</v>
      </c>
      <c r="L104" s="36">
        <f>B41-B104</f>
        <v>779024.46</v>
      </c>
      <c r="M104" s="50">
        <f>K41-K104</f>
        <v>1020428.3800000004</v>
      </c>
      <c r="N104" s="6"/>
      <c r="O104" s="6"/>
    </row>
    <row r="105" spans="1:15" hidden="1" x14ac:dyDescent="0.25">
      <c r="A105" s="32" t="s">
        <v>99</v>
      </c>
      <c r="B105" s="36">
        <v>41441.14</v>
      </c>
      <c r="C105" s="36"/>
      <c r="D105" s="36">
        <v>3891</v>
      </c>
      <c r="E105" s="36"/>
      <c r="F105" s="36">
        <f t="shared" si="23"/>
        <v>3891</v>
      </c>
      <c r="G105" s="36"/>
      <c r="H105" s="36">
        <v>0</v>
      </c>
      <c r="I105" s="36">
        <v>0</v>
      </c>
      <c r="J105" s="36">
        <f t="shared" si="24"/>
        <v>0</v>
      </c>
      <c r="K105" s="36">
        <f t="shared" si="25"/>
        <v>45332.14</v>
      </c>
      <c r="L105" s="36">
        <f t="shared" ref="L105:L113" si="41">B37-B105</f>
        <v>101573.93999999999</v>
      </c>
      <c r="M105" s="50">
        <f t="shared" ref="M105:M113" si="42">K37-K105</f>
        <v>97682.939999999988</v>
      </c>
      <c r="N105" s="6"/>
      <c r="O105" s="6"/>
    </row>
    <row r="106" spans="1:15" hidden="1" x14ac:dyDescent="0.25">
      <c r="A106" s="32" t="s">
        <v>98</v>
      </c>
      <c r="B106" s="36">
        <v>490141.44</v>
      </c>
      <c r="C106" s="36"/>
      <c r="D106" s="36">
        <v>21072.21</v>
      </c>
      <c r="E106" s="36"/>
      <c r="F106" s="36">
        <f t="shared" si="23"/>
        <v>21072.21</v>
      </c>
      <c r="G106" s="36"/>
      <c r="H106" s="36"/>
      <c r="I106" s="36"/>
      <c r="J106" s="36">
        <f t="shared" si="24"/>
        <v>0</v>
      </c>
      <c r="K106" s="36">
        <f t="shared" si="25"/>
        <v>511213.65</v>
      </c>
      <c r="L106" s="36">
        <f t="shared" si="41"/>
        <v>7290095.3999999994</v>
      </c>
      <c r="M106" s="50">
        <f t="shared" si="42"/>
        <v>7269023.1899999995</v>
      </c>
      <c r="N106" s="6"/>
      <c r="O106" s="6"/>
    </row>
    <row r="107" spans="1:15" hidden="1" x14ac:dyDescent="0.25">
      <c r="A107" s="32" t="s">
        <v>100</v>
      </c>
      <c r="B107" s="36">
        <v>204238.99</v>
      </c>
      <c r="C107" s="36"/>
      <c r="D107" s="36">
        <v>2000.04</v>
      </c>
      <c r="E107" s="36"/>
      <c r="F107" s="36">
        <f t="shared" si="23"/>
        <v>2000.04</v>
      </c>
      <c r="G107" s="36">
        <v>0</v>
      </c>
      <c r="H107" s="36"/>
      <c r="I107" s="36"/>
      <c r="J107" s="36">
        <f t="shared" si="24"/>
        <v>0</v>
      </c>
      <c r="K107" s="36">
        <f t="shared" si="25"/>
        <v>206239.03</v>
      </c>
      <c r="L107" s="36">
        <f t="shared" si="41"/>
        <v>797951.67</v>
      </c>
      <c r="M107" s="50">
        <f t="shared" si="42"/>
        <v>933957.63000000012</v>
      </c>
      <c r="N107" s="6"/>
      <c r="O107" s="6"/>
    </row>
    <row r="108" spans="1:15" hidden="1" x14ac:dyDescent="0.25">
      <c r="A108" s="32" t="s">
        <v>101</v>
      </c>
      <c r="B108" s="36">
        <v>426813.73</v>
      </c>
      <c r="C108" s="36"/>
      <c r="D108" s="36">
        <v>11412.42</v>
      </c>
      <c r="E108" s="36"/>
      <c r="F108" s="36">
        <f t="shared" si="23"/>
        <v>11412.42</v>
      </c>
      <c r="G108" s="36"/>
      <c r="H108" s="36">
        <v>25626.32</v>
      </c>
      <c r="I108" s="36">
        <v>0</v>
      </c>
      <c r="J108" s="36">
        <f t="shared" si="24"/>
        <v>25626.32</v>
      </c>
      <c r="K108" s="36">
        <f t="shared" si="25"/>
        <v>412599.82999999996</v>
      </c>
      <c r="L108" s="36">
        <f t="shared" si="41"/>
        <v>327422706.33999997</v>
      </c>
      <c r="M108" s="50">
        <f t="shared" si="42"/>
        <v>345207944.37</v>
      </c>
      <c r="N108" s="6"/>
      <c r="O108" s="6"/>
    </row>
    <row r="109" spans="1:15" hidden="1" x14ac:dyDescent="0.25">
      <c r="A109" s="32" t="s">
        <v>114</v>
      </c>
      <c r="B109" s="36">
        <v>18063.03</v>
      </c>
      <c r="C109" s="36"/>
      <c r="D109" s="36">
        <v>1960</v>
      </c>
      <c r="E109" s="36"/>
      <c r="F109" s="36">
        <f t="shared" si="23"/>
        <v>1960</v>
      </c>
      <c r="G109" s="36"/>
      <c r="H109" s="36"/>
      <c r="I109" s="36"/>
      <c r="J109" s="36">
        <f t="shared" si="24"/>
        <v>0</v>
      </c>
      <c r="K109" s="36">
        <f t="shared" si="25"/>
        <v>20023.03</v>
      </c>
      <c r="L109" s="36">
        <f t="shared" si="41"/>
        <v>3598144.2600000002</v>
      </c>
      <c r="M109" s="50">
        <f t="shared" si="42"/>
        <v>4191928.5300000007</v>
      </c>
      <c r="N109" s="6"/>
      <c r="O109" s="6"/>
    </row>
    <row r="110" spans="1:15" hidden="1" x14ac:dyDescent="0.25">
      <c r="A110" s="32" t="s">
        <v>103</v>
      </c>
      <c r="B110" s="36">
        <v>18718.830000000002</v>
      </c>
      <c r="C110" s="36"/>
      <c r="D110" s="36">
        <v>559.65</v>
      </c>
      <c r="E110" s="36"/>
      <c r="F110" s="36">
        <f t="shared" si="23"/>
        <v>559.65</v>
      </c>
      <c r="G110" s="36"/>
      <c r="H110" s="36">
        <v>0</v>
      </c>
      <c r="I110" s="36"/>
      <c r="J110" s="36">
        <f t="shared" si="24"/>
        <v>0</v>
      </c>
      <c r="K110" s="36">
        <f t="shared" si="25"/>
        <v>19278.480000000003</v>
      </c>
      <c r="L110" s="36">
        <f t="shared" si="41"/>
        <v>27910.309999999998</v>
      </c>
      <c r="M110" s="50">
        <f t="shared" si="42"/>
        <v>27350.659999999996</v>
      </c>
      <c r="N110" s="6"/>
      <c r="O110" s="6"/>
    </row>
    <row r="111" spans="1:15" hidden="1" x14ac:dyDescent="0.25">
      <c r="A111" s="32" t="s">
        <v>105</v>
      </c>
      <c r="B111" s="36">
        <v>4773</v>
      </c>
      <c r="C111" s="36"/>
      <c r="D111" s="36">
        <v>19104.25</v>
      </c>
      <c r="E111" s="36"/>
      <c r="F111" s="36">
        <f t="shared" si="23"/>
        <v>19104.25</v>
      </c>
      <c r="G111" s="36"/>
      <c r="H111" s="36"/>
      <c r="I111" s="36">
        <v>0</v>
      </c>
      <c r="J111" s="36">
        <f t="shared" si="24"/>
        <v>0</v>
      </c>
      <c r="K111" s="36">
        <f t="shared" si="25"/>
        <v>23877.25</v>
      </c>
      <c r="L111" s="36">
        <f t="shared" si="41"/>
        <v>537478.56000000006</v>
      </c>
      <c r="M111" s="50">
        <f t="shared" si="42"/>
        <v>542493.38</v>
      </c>
      <c r="N111" s="6"/>
      <c r="O111" s="6"/>
    </row>
    <row r="112" spans="1:15" hidden="1" x14ac:dyDescent="0.25">
      <c r="A112" s="32" t="s">
        <v>113</v>
      </c>
      <c r="B112" s="36">
        <v>47225.09</v>
      </c>
      <c r="C112" s="36"/>
      <c r="D112" s="36">
        <v>650.91999999999996</v>
      </c>
      <c r="E112" s="36"/>
      <c r="F112" s="36">
        <f t="shared" si="23"/>
        <v>650.91999999999996</v>
      </c>
      <c r="G112" s="36"/>
      <c r="H112" s="36"/>
      <c r="I112" s="36"/>
      <c r="J112" s="36">
        <f t="shared" si="24"/>
        <v>0</v>
      </c>
      <c r="K112" s="36">
        <f t="shared" si="25"/>
        <v>47876.009999999995</v>
      </c>
      <c r="L112" s="36">
        <f t="shared" si="41"/>
        <v>163680.5</v>
      </c>
      <c r="M112" s="50">
        <f t="shared" si="42"/>
        <v>163029.58000000002</v>
      </c>
      <c r="N112" s="6"/>
      <c r="O112" s="6"/>
    </row>
    <row r="113" spans="1:15" hidden="1" x14ac:dyDescent="0.25">
      <c r="A113" s="32" t="s">
        <v>117</v>
      </c>
      <c r="B113" s="36">
        <v>1585767.58</v>
      </c>
      <c r="C113" s="36"/>
      <c r="D113" s="36">
        <v>319316.18</v>
      </c>
      <c r="E113" s="36"/>
      <c r="F113" s="36">
        <f t="shared" si="23"/>
        <v>319316.18</v>
      </c>
      <c r="G113" s="36"/>
      <c r="H113" s="36"/>
      <c r="I113" s="36"/>
      <c r="J113" s="36">
        <f t="shared" si="24"/>
        <v>0</v>
      </c>
      <c r="K113" s="36">
        <f t="shared" si="25"/>
        <v>1905083.76</v>
      </c>
      <c r="L113" s="36">
        <f t="shared" si="41"/>
        <v>-1120582.03</v>
      </c>
      <c r="M113" s="50">
        <f t="shared" si="42"/>
        <v>-1187258.96</v>
      </c>
      <c r="N113" s="6"/>
      <c r="O113" s="6"/>
    </row>
    <row r="114" spans="1:15" x14ac:dyDescent="0.25">
      <c r="A114" s="32" t="s">
        <v>27</v>
      </c>
      <c r="B114" s="36">
        <f>SUM(B115:B120)</f>
        <v>4088256.19</v>
      </c>
      <c r="C114" s="36">
        <f t="shared" ref="C114:E114" si="43">SUM(C115:C120)</f>
        <v>0</v>
      </c>
      <c r="D114" s="36">
        <f t="shared" si="43"/>
        <v>318595.95999999996</v>
      </c>
      <c r="E114" s="36">
        <f t="shared" si="43"/>
        <v>0</v>
      </c>
      <c r="F114" s="36">
        <f t="shared" si="23"/>
        <v>318595.95999999996</v>
      </c>
      <c r="G114" s="36">
        <f>SUM(G115:G120)</f>
        <v>0</v>
      </c>
      <c r="H114" s="36">
        <f t="shared" ref="H114:I114" si="44">SUM(H115:H120)</f>
        <v>0</v>
      </c>
      <c r="I114" s="36">
        <f t="shared" si="44"/>
        <v>0</v>
      </c>
      <c r="J114" s="36">
        <f t="shared" si="24"/>
        <v>0</v>
      </c>
      <c r="K114" s="36">
        <f t="shared" si="25"/>
        <v>4406852.1500000004</v>
      </c>
      <c r="L114" s="36">
        <f>B51-B114</f>
        <v>750328.50999999931</v>
      </c>
      <c r="M114" s="50">
        <f>K51-K114</f>
        <v>911656.54999999888</v>
      </c>
      <c r="N114" s="6"/>
      <c r="O114" s="6"/>
    </row>
    <row r="115" spans="1:15" hidden="1" x14ac:dyDescent="0.25">
      <c r="A115" s="32" t="s">
        <v>98</v>
      </c>
      <c r="B115" s="36">
        <v>27700</v>
      </c>
      <c r="C115" s="36"/>
      <c r="D115" s="36"/>
      <c r="E115" s="36"/>
      <c r="F115" s="36">
        <f t="shared" si="23"/>
        <v>0</v>
      </c>
      <c r="G115" s="36">
        <v>0</v>
      </c>
      <c r="H115" s="36"/>
      <c r="I115" s="36"/>
      <c r="J115" s="36">
        <f t="shared" si="24"/>
        <v>0</v>
      </c>
      <c r="K115" s="36">
        <f t="shared" si="25"/>
        <v>27700</v>
      </c>
      <c r="L115" s="36">
        <f>B47-B115</f>
        <v>-8061.75</v>
      </c>
      <c r="M115" s="50">
        <f>K47-K115</f>
        <v>-8061.75</v>
      </c>
      <c r="N115" s="6"/>
      <c r="O115" s="6"/>
    </row>
    <row r="116" spans="1:15" hidden="1" x14ac:dyDescent="0.25">
      <c r="A116" s="32" t="s">
        <v>100</v>
      </c>
      <c r="B116" s="36">
        <v>117260</v>
      </c>
      <c r="C116" s="36"/>
      <c r="D116" s="36">
        <v>111930</v>
      </c>
      <c r="E116" s="36"/>
      <c r="F116" s="36">
        <f t="shared" si="23"/>
        <v>111930</v>
      </c>
      <c r="G116" s="36"/>
      <c r="H116" s="36">
        <v>0</v>
      </c>
      <c r="I116" s="36"/>
      <c r="J116" s="36">
        <f t="shared" si="24"/>
        <v>0</v>
      </c>
      <c r="K116" s="36">
        <f t="shared" si="25"/>
        <v>229190</v>
      </c>
      <c r="L116" s="36">
        <f>B48-B116</f>
        <v>-112487</v>
      </c>
      <c r="M116" s="50">
        <f>K48-K116</f>
        <v>-205312.75</v>
      </c>
      <c r="N116" s="6"/>
      <c r="O116" s="6"/>
    </row>
    <row r="117" spans="1:15" hidden="1" x14ac:dyDescent="0.25">
      <c r="A117" s="32"/>
      <c r="B117" s="36">
        <v>10035.4</v>
      </c>
      <c r="C117" s="36"/>
      <c r="D117" s="36"/>
      <c r="E117" s="36"/>
      <c r="F117" s="36"/>
      <c r="G117" s="36"/>
      <c r="H117" s="36"/>
      <c r="I117" s="36"/>
      <c r="J117" s="36"/>
      <c r="K117" s="36">
        <f t="shared" si="25"/>
        <v>10035.4</v>
      </c>
      <c r="L117" s="36">
        <f t="shared" ref="L117" si="45">B49-B117</f>
        <v>38098.1</v>
      </c>
      <c r="M117" s="50">
        <f t="shared" ref="M117" si="46">K49-K117</f>
        <v>38098.1</v>
      </c>
      <c r="N117" s="6"/>
      <c r="O117" s="6"/>
    </row>
    <row r="118" spans="1:15" hidden="1" x14ac:dyDescent="0.25">
      <c r="A118" s="32" t="s">
        <v>101</v>
      </c>
      <c r="B118" s="36">
        <v>2523830.6</v>
      </c>
      <c r="C118" s="36"/>
      <c r="D118" s="36">
        <v>5319.84</v>
      </c>
      <c r="E118" s="36"/>
      <c r="F118" s="36">
        <f t="shared" si="23"/>
        <v>5319.84</v>
      </c>
      <c r="G118" s="36"/>
      <c r="H118" s="36"/>
      <c r="I118" s="36"/>
      <c r="J118" s="36">
        <f t="shared" si="24"/>
        <v>0</v>
      </c>
      <c r="K118" s="36">
        <f t="shared" si="25"/>
        <v>2529150.44</v>
      </c>
      <c r="L118" s="36">
        <f>B49-B118</f>
        <v>-2475697.1</v>
      </c>
      <c r="M118" s="50">
        <f>K49-K118</f>
        <v>-2481016.94</v>
      </c>
      <c r="N118" s="6"/>
      <c r="O118" s="6"/>
    </row>
    <row r="119" spans="1:15" hidden="1" x14ac:dyDescent="0.25">
      <c r="A119" s="32" t="s">
        <v>112</v>
      </c>
      <c r="B119" s="36">
        <v>37735.4</v>
      </c>
      <c r="C119" s="36"/>
      <c r="D119" s="36"/>
      <c r="E119" s="36"/>
      <c r="F119" s="36">
        <f t="shared" si="23"/>
        <v>0</v>
      </c>
      <c r="G119" s="36"/>
      <c r="H119" s="36"/>
      <c r="I119" s="36"/>
      <c r="J119" s="36">
        <f t="shared" si="24"/>
        <v>0</v>
      </c>
      <c r="K119" s="36">
        <f t="shared" si="25"/>
        <v>37735.4</v>
      </c>
      <c r="L119" s="36">
        <f>B50-B119</f>
        <v>2214725.6</v>
      </c>
      <c r="M119" s="50">
        <f>K50-K119</f>
        <v>2514607.3000000003</v>
      </c>
      <c r="N119" s="6"/>
      <c r="O119" s="6"/>
    </row>
    <row r="120" spans="1:15" hidden="1" x14ac:dyDescent="0.25">
      <c r="A120" s="32" t="s">
        <v>117</v>
      </c>
      <c r="B120" s="36">
        <v>1371694.79</v>
      </c>
      <c r="C120" s="36"/>
      <c r="D120" s="36">
        <v>201346.12</v>
      </c>
      <c r="E120" s="36"/>
      <c r="F120" s="36">
        <f t="shared" si="23"/>
        <v>201346.12</v>
      </c>
      <c r="G120" s="36"/>
      <c r="H120" s="36"/>
      <c r="I120" s="36"/>
      <c r="J120" s="36">
        <f t="shared" si="24"/>
        <v>0</v>
      </c>
      <c r="K120" s="36">
        <f t="shared" si="25"/>
        <v>1573040.9100000001</v>
      </c>
      <c r="L120" s="36">
        <f>B51-B120</f>
        <v>3466889.9099999992</v>
      </c>
      <c r="M120" s="50">
        <f>K51-K120</f>
        <v>3745467.7899999991</v>
      </c>
      <c r="N120" s="6"/>
      <c r="O120" s="6"/>
    </row>
    <row r="121" spans="1:15" x14ac:dyDescent="0.25">
      <c r="A121" s="32" t="s">
        <v>28</v>
      </c>
      <c r="B121" s="36">
        <f>SUM(B122:B127)</f>
        <v>1335052.9099999999</v>
      </c>
      <c r="C121" s="36">
        <f t="shared" ref="C121:E121" si="47">SUM(C122:C127)</f>
        <v>62107.49</v>
      </c>
      <c r="D121" s="36">
        <f t="shared" si="47"/>
        <v>31183.63</v>
      </c>
      <c r="E121" s="36">
        <f t="shared" si="47"/>
        <v>21536.17</v>
      </c>
      <c r="F121" s="36">
        <f t="shared" si="23"/>
        <v>114827.29</v>
      </c>
      <c r="G121" s="36">
        <f>SUM(G122:G127)</f>
        <v>0</v>
      </c>
      <c r="H121" s="36">
        <f t="shared" ref="H121:I121" si="48">SUM(H122:H127)</f>
        <v>0</v>
      </c>
      <c r="I121" s="36">
        <f t="shared" si="48"/>
        <v>0</v>
      </c>
      <c r="J121" s="36">
        <f t="shared" si="24"/>
        <v>0</v>
      </c>
      <c r="K121" s="36">
        <f t="shared" si="25"/>
        <v>1449880.2</v>
      </c>
      <c r="L121" s="36">
        <f>B58-B121</f>
        <v>46528.730000000214</v>
      </c>
      <c r="M121" s="50">
        <f>K58-K121</f>
        <v>41345.100000000093</v>
      </c>
      <c r="N121" s="6"/>
      <c r="O121" s="6"/>
    </row>
    <row r="122" spans="1:15" hidden="1" x14ac:dyDescent="0.25">
      <c r="A122" s="32" t="s">
        <v>101</v>
      </c>
      <c r="B122" s="36">
        <v>87520.79</v>
      </c>
      <c r="C122" s="36"/>
      <c r="D122" s="36">
        <v>0.63</v>
      </c>
      <c r="E122" s="36"/>
      <c r="F122" s="36">
        <f t="shared" si="23"/>
        <v>0.63</v>
      </c>
      <c r="G122" s="36"/>
      <c r="H122" s="36"/>
      <c r="I122" s="36">
        <v>0</v>
      </c>
      <c r="J122" s="36">
        <f t="shared" si="24"/>
        <v>0</v>
      </c>
      <c r="K122" s="36">
        <f t="shared" si="25"/>
        <v>87521.42</v>
      </c>
      <c r="L122" s="36">
        <f>B53-B122</f>
        <v>232279.21000000002</v>
      </c>
      <c r="M122" s="36">
        <f>K53-K122</f>
        <v>232278.58000000002</v>
      </c>
      <c r="N122" s="6"/>
      <c r="O122" s="6"/>
    </row>
    <row r="123" spans="1:15" hidden="1" x14ac:dyDescent="0.25">
      <c r="A123" s="32" t="s">
        <v>114</v>
      </c>
      <c r="B123" s="36">
        <v>150979.49</v>
      </c>
      <c r="C123" s="36"/>
      <c r="D123" s="36"/>
      <c r="E123" s="36">
        <v>4398</v>
      </c>
      <c r="F123" s="36">
        <f t="shared" si="23"/>
        <v>4398</v>
      </c>
      <c r="G123" s="36"/>
      <c r="H123" s="36">
        <v>0</v>
      </c>
      <c r="I123" s="36"/>
      <c r="J123" s="36">
        <f t="shared" si="24"/>
        <v>0</v>
      </c>
      <c r="K123" s="36">
        <f t="shared" si="25"/>
        <v>155377.49</v>
      </c>
      <c r="L123" s="36">
        <f>B54-B123</f>
        <v>2400211.4299999997</v>
      </c>
      <c r="M123" s="36">
        <f>K54-K123</f>
        <v>2694074.4299999997</v>
      </c>
      <c r="N123" s="6"/>
      <c r="O123" s="6"/>
    </row>
    <row r="124" spans="1:15" hidden="1" x14ac:dyDescent="0.25">
      <c r="A124" s="32" t="s">
        <v>103</v>
      </c>
      <c r="B124" s="36">
        <v>153926.04</v>
      </c>
      <c r="C124" s="36">
        <v>62107.49</v>
      </c>
      <c r="D124" s="36"/>
      <c r="E124" s="36">
        <v>14119.17</v>
      </c>
      <c r="F124" s="36">
        <f t="shared" si="23"/>
        <v>76226.66</v>
      </c>
      <c r="G124" s="36"/>
      <c r="H124" s="36">
        <v>0</v>
      </c>
      <c r="I124" s="36">
        <v>0</v>
      </c>
      <c r="J124" s="36">
        <f t="shared" si="24"/>
        <v>0</v>
      </c>
      <c r="K124" s="36">
        <f t="shared" si="25"/>
        <v>230152.7</v>
      </c>
      <c r="L124" s="36">
        <f>B55-B124</f>
        <v>-116190.64000000001</v>
      </c>
      <c r="M124" s="36">
        <f>K55-K124</f>
        <v>-192417.30000000002</v>
      </c>
      <c r="N124" s="6"/>
      <c r="O124" s="6"/>
    </row>
    <row r="125" spans="1:15" hidden="1" x14ac:dyDescent="0.25">
      <c r="A125" s="32" t="s">
        <v>105</v>
      </c>
      <c r="B125" s="36">
        <v>115696.71</v>
      </c>
      <c r="C125" s="36"/>
      <c r="D125" s="36">
        <v>0</v>
      </c>
      <c r="E125" s="36">
        <v>3019</v>
      </c>
      <c r="F125" s="36">
        <f t="shared" si="23"/>
        <v>3019</v>
      </c>
      <c r="G125" s="36"/>
      <c r="H125" s="36"/>
      <c r="I125" s="36"/>
      <c r="J125" s="36">
        <f t="shared" si="24"/>
        <v>0</v>
      </c>
      <c r="K125" s="36">
        <f t="shared" si="25"/>
        <v>118715.71</v>
      </c>
      <c r="L125" s="36">
        <f>B57-B125</f>
        <v>1776426.27</v>
      </c>
      <c r="M125" s="36">
        <f>K57-K125</f>
        <v>1907100.27</v>
      </c>
      <c r="N125" s="6"/>
      <c r="O125" s="6"/>
    </row>
    <row r="126" spans="1:15" hidden="1" x14ac:dyDescent="0.25">
      <c r="A126" s="32" t="s">
        <v>112</v>
      </c>
      <c r="B126" s="36">
        <v>370965.83</v>
      </c>
      <c r="C126" s="36"/>
      <c r="D126" s="36"/>
      <c r="E126" s="36">
        <v>0</v>
      </c>
      <c r="F126" s="36">
        <f t="shared" si="23"/>
        <v>0</v>
      </c>
      <c r="G126" s="36"/>
      <c r="H126" s="36"/>
      <c r="I126" s="36"/>
      <c r="J126" s="36">
        <f t="shared" si="24"/>
        <v>0</v>
      </c>
      <c r="K126" s="36">
        <f t="shared" si="25"/>
        <v>370965.83</v>
      </c>
      <c r="L126" s="36">
        <f>B58-B126</f>
        <v>1010615.81</v>
      </c>
      <c r="M126" s="36">
        <f>K58-K126</f>
        <v>1120259.47</v>
      </c>
      <c r="N126" s="6"/>
      <c r="O126" s="6"/>
    </row>
    <row r="127" spans="1:15" hidden="1" x14ac:dyDescent="0.25">
      <c r="A127" s="32" t="s">
        <v>117</v>
      </c>
      <c r="B127" s="36">
        <v>455964.05</v>
      </c>
      <c r="C127" s="36"/>
      <c r="D127" s="36">
        <v>31183</v>
      </c>
      <c r="E127" s="36"/>
      <c r="F127" s="36">
        <f t="shared" si="23"/>
        <v>31183</v>
      </c>
      <c r="G127" s="36"/>
      <c r="H127" s="36"/>
      <c r="I127" s="36"/>
      <c r="J127" s="36">
        <f t="shared" si="24"/>
        <v>0</v>
      </c>
      <c r="K127" s="36">
        <f t="shared" si="25"/>
        <v>487147.05</v>
      </c>
      <c r="L127" s="36">
        <f>B59-B127</f>
        <v>-368442.63</v>
      </c>
      <c r="M127" s="36">
        <f>K59-K127</f>
        <v>-373625.63</v>
      </c>
      <c r="N127" s="6"/>
      <c r="O127" s="6"/>
    </row>
    <row r="128" spans="1:15" ht="22.5" x14ac:dyDescent="0.25">
      <c r="A128" s="32" t="s">
        <v>52</v>
      </c>
      <c r="B128" s="36">
        <f>B88+B95+B104+B114+B121</f>
        <v>215251293.25</v>
      </c>
      <c r="C128" s="36">
        <f t="shared" ref="C128:I128" si="49">C88+C95+C104+C114+C121</f>
        <v>62107.49</v>
      </c>
      <c r="D128" s="36">
        <f t="shared" si="49"/>
        <v>10776238.180000002</v>
      </c>
      <c r="E128" s="36">
        <f t="shared" si="49"/>
        <v>21536.17</v>
      </c>
      <c r="F128" s="36">
        <f t="shared" si="23"/>
        <v>10859881.840000002</v>
      </c>
      <c r="G128" s="36">
        <f t="shared" si="49"/>
        <v>0</v>
      </c>
      <c r="H128" s="36">
        <f t="shared" si="49"/>
        <v>25626.32</v>
      </c>
      <c r="I128" s="36">
        <f t="shared" si="49"/>
        <v>64763.08</v>
      </c>
      <c r="J128" s="36">
        <f t="shared" si="24"/>
        <v>90389.4</v>
      </c>
      <c r="K128" s="36">
        <f t="shared" si="25"/>
        <v>226020785.69</v>
      </c>
      <c r="L128" s="36">
        <f>L88+L95+L104+L114+L121</f>
        <v>140844596.87</v>
      </c>
      <c r="M128" s="36">
        <f t="shared" ref="M128" si="50">M88+M95+M104+M114+M121</f>
        <v>149602258.21999997</v>
      </c>
      <c r="N128" s="6"/>
      <c r="O128" s="6"/>
    </row>
    <row r="129" spans="1:1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</sheetData>
  <mergeCells count="5">
    <mergeCell ref="A2:K2"/>
    <mergeCell ref="A3:K3"/>
    <mergeCell ref="A70:K70"/>
    <mergeCell ref="I1:K1"/>
    <mergeCell ref="L69:M6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10"/>
  <sheetViews>
    <sheetView workbookViewId="0">
      <selection activeCell="F8" sqref="F8"/>
    </sheetView>
  </sheetViews>
  <sheetFormatPr defaultRowHeight="15" x14ac:dyDescent="0.25"/>
  <cols>
    <col min="1" max="1" width="34.28515625" customWidth="1"/>
    <col min="2" max="2" width="20.85546875" customWidth="1"/>
    <col min="3" max="3" width="16.28515625" customWidth="1"/>
    <col min="4" max="4" width="16.140625" customWidth="1"/>
    <col min="5" max="5" width="18.140625" customWidth="1"/>
    <col min="6" max="6" width="18.28515625" customWidth="1"/>
  </cols>
  <sheetData>
    <row r="1" spans="1:6" x14ac:dyDescent="0.25">
      <c r="F1" s="39" t="s">
        <v>125</v>
      </c>
    </row>
    <row r="2" spans="1:6" ht="16.5" x14ac:dyDescent="0.3">
      <c r="A2" s="55" t="s">
        <v>68</v>
      </c>
      <c r="B2" s="55"/>
      <c r="C2" s="55"/>
      <c r="D2" s="55"/>
      <c r="E2" s="55"/>
      <c r="F2" s="55"/>
    </row>
    <row r="3" spans="1:6" ht="16.5" x14ac:dyDescent="0.3">
      <c r="A3" s="11"/>
      <c r="B3" s="11"/>
      <c r="C3" s="11"/>
      <c r="D3" s="11"/>
      <c r="E3" s="11"/>
      <c r="F3" s="11"/>
    </row>
    <row r="4" spans="1:6" ht="16.5" x14ac:dyDescent="0.3">
      <c r="A4" s="11"/>
      <c r="B4" s="11"/>
      <c r="C4" s="11"/>
      <c r="D4" s="11"/>
      <c r="E4" s="11"/>
      <c r="F4" s="11"/>
    </row>
    <row r="5" spans="1:6" ht="49.5" x14ac:dyDescent="0.25">
      <c r="A5" s="12" t="s">
        <v>63</v>
      </c>
      <c r="B5" s="12" t="s">
        <v>55</v>
      </c>
      <c r="C5" s="12" t="s">
        <v>64</v>
      </c>
      <c r="D5" s="12" t="s">
        <v>65</v>
      </c>
      <c r="E5" s="12" t="s">
        <v>66</v>
      </c>
      <c r="F5" s="12" t="s">
        <v>67</v>
      </c>
    </row>
    <row r="6" spans="1:6" ht="16.5" x14ac:dyDescent="0.25">
      <c r="A6" s="12" t="s">
        <v>62</v>
      </c>
      <c r="B6" s="12" t="s">
        <v>56</v>
      </c>
      <c r="C6" s="12" t="s">
        <v>57</v>
      </c>
      <c r="D6" s="12" t="s">
        <v>58</v>
      </c>
      <c r="E6" s="12" t="s">
        <v>59</v>
      </c>
      <c r="F6" s="12" t="s">
        <v>60</v>
      </c>
    </row>
    <row r="7" spans="1:6" ht="16.5" x14ac:dyDescent="0.3">
      <c r="A7" s="13" t="s">
        <v>109</v>
      </c>
      <c r="B7" s="14">
        <v>4165.05</v>
      </c>
      <c r="C7" s="14"/>
      <c r="D7" s="14">
        <v>4165.05</v>
      </c>
      <c r="E7" s="14"/>
      <c r="F7" s="14"/>
    </row>
    <row r="8" spans="1:6" ht="16.5" x14ac:dyDescent="0.3">
      <c r="A8" s="13" t="s">
        <v>120</v>
      </c>
      <c r="B8" s="14">
        <v>29016.9</v>
      </c>
      <c r="C8" s="14">
        <v>657.95</v>
      </c>
      <c r="D8" s="14"/>
      <c r="E8" s="14"/>
      <c r="F8" s="14">
        <f>B8+C8</f>
        <v>29674.850000000002</v>
      </c>
    </row>
    <row r="9" spans="1:6" ht="16.5" x14ac:dyDescent="0.3">
      <c r="A9" s="13" t="s">
        <v>104</v>
      </c>
      <c r="B9" s="14">
        <v>43492.51</v>
      </c>
      <c r="C9" s="14">
        <v>324.17</v>
      </c>
      <c r="D9" s="14"/>
      <c r="E9" s="14"/>
      <c r="F9" s="14">
        <f t="shared" ref="F9" si="0">B9+C9</f>
        <v>43816.68</v>
      </c>
    </row>
    <row r="10" spans="1:6" ht="16.5" x14ac:dyDescent="0.3">
      <c r="A10" s="43" t="s">
        <v>133</v>
      </c>
      <c r="B10" s="44">
        <f>SUM(B7:B9)</f>
        <v>76674.460000000006</v>
      </c>
      <c r="C10" s="44">
        <f t="shared" ref="C10:F10" si="1">SUM(C7:C9)</f>
        <v>982.12000000000012</v>
      </c>
      <c r="D10" s="44">
        <f t="shared" si="1"/>
        <v>4165.05</v>
      </c>
      <c r="E10" s="44">
        <f t="shared" si="1"/>
        <v>0</v>
      </c>
      <c r="F10" s="44">
        <f t="shared" si="1"/>
        <v>73491.53</v>
      </c>
    </row>
  </sheetData>
  <mergeCells count="1">
    <mergeCell ref="A2:F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24"/>
  <sheetViews>
    <sheetView topLeftCell="A13" workbookViewId="0">
      <selection activeCell="C9" sqref="C9"/>
    </sheetView>
  </sheetViews>
  <sheetFormatPr defaultRowHeight="15" x14ac:dyDescent="0.25"/>
  <cols>
    <col min="1" max="1" width="37.42578125" customWidth="1"/>
    <col min="2" max="2" width="15.28515625" customWidth="1"/>
    <col min="3" max="3" width="17" customWidth="1"/>
  </cols>
  <sheetData>
    <row r="1" spans="1:3" x14ac:dyDescent="0.25">
      <c r="C1" s="39" t="s">
        <v>126</v>
      </c>
    </row>
    <row r="2" spans="1:3" ht="15.75" x14ac:dyDescent="0.25">
      <c r="A2" s="56" t="s">
        <v>92</v>
      </c>
      <c r="B2" s="56"/>
      <c r="C2" s="56"/>
    </row>
    <row r="3" spans="1:3" ht="16.5" x14ac:dyDescent="0.3">
      <c r="A3" s="11"/>
      <c r="B3" s="11"/>
      <c r="C3" s="11"/>
    </row>
    <row r="4" spans="1:3" ht="16.5" x14ac:dyDescent="0.3">
      <c r="A4" s="11"/>
      <c r="B4" s="11"/>
      <c r="C4" s="11"/>
    </row>
    <row r="5" spans="1:3" ht="49.5" x14ac:dyDescent="0.25">
      <c r="A5" s="12" t="s">
        <v>0</v>
      </c>
      <c r="B5" s="12" t="s">
        <v>79</v>
      </c>
      <c r="C5" s="12" t="s">
        <v>80</v>
      </c>
    </row>
    <row r="6" spans="1:3" ht="16.5" x14ac:dyDescent="0.25">
      <c r="A6" s="12">
        <v>1</v>
      </c>
      <c r="B6" s="12" t="s">
        <v>81</v>
      </c>
      <c r="C6" s="12" t="s">
        <v>82</v>
      </c>
    </row>
    <row r="7" spans="1:3" ht="16.5" x14ac:dyDescent="0.3">
      <c r="A7" s="15" t="s">
        <v>87</v>
      </c>
      <c r="B7" s="14">
        <v>5915000</v>
      </c>
      <c r="C7" s="14">
        <v>5915000</v>
      </c>
    </row>
    <row r="8" spans="1:3" ht="16.5" x14ac:dyDescent="0.3">
      <c r="A8" s="15" t="s">
        <v>88</v>
      </c>
      <c r="B8" s="14">
        <v>4000000</v>
      </c>
      <c r="C8" s="14">
        <v>4000000</v>
      </c>
    </row>
    <row r="9" spans="1:3" ht="31.5" customHeight="1" x14ac:dyDescent="0.3">
      <c r="A9" s="28" t="s">
        <v>95</v>
      </c>
      <c r="B9" s="29">
        <v>2000000</v>
      </c>
      <c r="C9" s="29">
        <v>2000000</v>
      </c>
    </row>
    <row r="10" spans="1:3" ht="16.5" x14ac:dyDescent="0.3">
      <c r="A10" s="11"/>
      <c r="B10" s="11"/>
      <c r="C10" s="11"/>
    </row>
    <row r="11" spans="1:3" ht="15.75" x14ac:dyDescent="0.25">
      <c r="A11" s="56" t="s">
        <v>97</v>
      </c>
      <c r="B11" s="56"/>
      <c r="C11" s="56"/>
    </row>
    <row r="12" spans="1:3" ht="16.5" x14ac:dyDescent="0.3">
      <c r="A12" s="11"/>
      <c r="B12" s="11"/>
      <c r="C12" s="11"/>
    </row>
    <row r="13" spans="1:3" ht="16.5" x14ac:dyDescent="0.3">
      <c r="A13" s="11"/>
      <c r="B13" s="11"/>
      <c r="C13" s="11"/>
    </row>
    <row r="14" spans="1:3" ht="49.5" x14ac:dyDescent="0.25">
      <c r="A14" s="12" t="s">
        <v>0</v>
      </c>
      <c r="B14" s="12" t="s">
        <v>79</v>
      </c>
      <c r="C14" s="12" t="s">
        <v>80</v>
      </c>
    </row>
    <row r="15" spans="1:3" ht="16.5" x14ac:dyDescent="0.25">
      <c r="A15" s="12">
        <v>1</v>
      </c>
      <c r="B15" s="12" t="s">
        <v>81</v>
      </c>
      <c r="C15" s="12" t="s">
        <v>82</v>
      </c>
    </row>
    <row r="16" spans="1:3" ht="16.5" x14ac:dyDescent="0.3">
      <c r="A16" s="23" t="s">
        <v>96</v>
      </c>
      <c r="B16" s="14">
        <v>0</v>
      </c>
      <c r="C16" s="14">
        <v>0</v>
      </c>
    </row>
    <row r="17" spans="1:3" ht="16.5" x14ac:dyDescent="0.3">
      <c r="A17" s="24" t="s">
        <v>89</v>
      </c>
      <c r="B17" s="14"/>
      <c r="C17" s="14"/>
    </row>
    <row r="18" spans="1:3" ht="16.5" x14ac:dyDescent="0.3">
      <c r="A18" s="24" t="s">
        <v>90</v>
      </c>
      <c r="B18" s="14"/>
      <c r="C18" s="14"/>
    </row>
    <row r="19" spans="1:3" ht="16.5" x14ac:dyDescent="0.3">
      <c r="A19" s="24" t="s">
        <v>91</v>
      </c>
      <c r="B19" s="26"/>
      <c r="C19" s="14"/>
    </row>
    <row r="20" spans="1:3" ht="16.5" x14ac:dyDescent="0.3">
      <c r="A20" s="25" t="s">
        <v>92</v>
      </c>
      <c r="B20" s="27">
        <v>11915000</v>
      </c>
      <c r="C20" s="14">
        <v>11915000</v>
      </c>
    </row>
    <row r="21" spans="1:3" ht="16.5" x14ac:dyDescent="0.3">
      <c r="A21" s="24" t="s">
        <v>89</v>
      </c>
      <c r="B21" s="27"/>
      <c r="C21" s="14"/>
    </row>
    <row r="22" spans="1:3" ht="16.5" x14ac:dyDescent="0.3">
      <c r="A22" s="24" t="s">
        <v>90</v>
      </c>
      <c r="B22" s="27">
        <v>11915000</v>
      </c>
      <c r="C22" s="14">
        <v>11915000</v>
      </c>
    </row>
    <row r="23" spans="1:3" ht="16.5" x14ac:dyDescent="0.3">
      <c r="A23" s="24" t="s">
        <v>91</v>
      </c>
      <c r="B23" s="26"/>
      <c r="C23" s="14"/>
    </row>
    <row r="24" spans="1:3" ht="16.5" x14ac:dyDescent="0.3">
      <c r="A24" s="15" t="s">
        <v>83</v>
      </c>
      <c r="B24" s="14">
        <v>11915000</v>
      </c>
      <c r="C24" s="14">
        <v>11915000</v>
      </c>
    </row>
  </sheetData>
  <mergeCells count="2">
    <mergeCell ref="A2:C2"/>
    <mergeCell ref="A11:C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0000"/>
  </sheetPr>
  <dimension ref="A1:M12"/>
  <sheetViews>
    <sheetView workbookViewId="0">
      <selection activeCell="C2" sqref="C2:M3"/>
    </sheetView>
  </sheetViews>
  <sheetFormatPr defaultColWidth="8.7109375" defaultRowHeight="15.75" x14ac:dyDescent="0.25"/>
  <cols>
    <col min="1" max="1" width="35.28515625" style="1" customWidth="1"/>
    <col min="2" max="2" width="34.42578125" style="1" customWidth="1"/>
    <col min="3" max="3" width="15.7109375" style="1" hidden="1" customWidth="1"/>
    <col min="4" max="5" width="17.42578125" style="1" hidden="1" customWidth="1"/>
    <col min="6" max="6" width="18.7109375" style="1" hidden="1" customWidth="1"/>
    <col min="7" max="7" width="13.42578125" style="1" hidden="1" customWidth="1"/>
    <col min="8" max="8" width="12.42578125" style="1" hidden="1" customWidth="1"/>
    <col min="9" max="9" width="11.28515625" style="1" hidden="1" customWidth="1"/>
    <col min="10" max="10" width="14.42578125" style="1" hidden="1" customWidth="1"/>
    <col min="11" max="11" width="13.140625" style="1" hidden="1" customWidth="1"/>
    <col min="12" max="12" width="11.28515625" style="1" hidden="1" customWidth="1"/>
    <col min="13" max="13" width="14" style="1" hidden="1" customWidth="1"/>
    <col min="14" max="16384" width="8.7109375" style="1"/>
  </cols>
  <sheetData>
    <row r="1" spans="1:13" x14ac:dyDescent="0.25">
      <c r="B1" s="30" t="s">
        <v>124</v>
      </c>
    </row>
    <row r="2" spans="1:13" x14ac:dyDescent="0.25">
      <c r="A2" s="57" t="s">
        <v>77</v>
      </c>
      <c r="B2" s="57"/>
      <c r="C2" s="4"/>
    </row>
    <row r="3" spans="1:13" x14ac:dyDescent="0.25">
      <c r="A3" s="19"/>
      <c r="B3" s="19"/>
    </row>
    <row r="4" spans="1:13" x14ac:dyDescent="0.25">
      <c r="A4" s="19"/>
      <c r="B4" s="19"/>
    </row>
    <row r="5" spans="1:13" x14ac:dyDescent="0.25">
      <c r="A5" s="20" t="s">
        <v>0</v>
      </c>
      <c r="B5" s="20" t="s">
        <v>69</v>
      </c>
      <c r="C5" s="10" t="s">
        <v>99</v>
      </c>
      <c r="D5" s="9" t="s">
        <v>98</v>
      </c>
      <c r="E5" s="8" t="s">
        <v>100</v>
      </c>
      <c r="F5" s="8" t="s">
        <v>101</v>
      </c>
      <c r="G5" s="8" t="s">
        <v>114</v>
      </c>
      <c r="H5" s="8" t="s">
        <v>103</v>
      </c>
      <c r="I5" s="1" t="s">
        <v>106</v>
      </c>
      <c r="J5" s="8" t="s">
        <v>113</v>
      </c>
      <c r="K5" s="8" t="s">
        <v>112</v>
      </c>
      <c r="L5" s="8" t="s">
        <v>102</v>
      </c>
      <c r="M5" s="1" t="s">
        <v>117</v>
      </c>
    </row>
    <row r="6" spans="1:13" x14ac:dyDescent="0.25">
      <c r="A6" s="20">
        <v>1</v>
      </c>
      <c r="B6" s="20" t="s">
        <v>70</v>
      </c>
      <c r="C6" s="5"/>
    </row>
    <row r="7" spans="1:13" x14ac:dyDescent="0.25">
      <c r="A7" s="21" t="s">
        <v>71</v>
      </c>
      <c r="B7" s="22">
        <f>SUM(C7:M7)</f>
        <v>24183268.359999999</v>
      </c>
      <c r="C7" s="7">
        <v>798957.72</v>
      </c>
      <c r="D7" s="6">
        <v>1353540.78</v>
      </c>
      <c r="E7" s="6">
        <v>2834172.73</v>
      </c>
      <c r="F7" s="6">
        <v>3259823.79</v>
      </c>
      <c r="G7" s="6">
        <v>481759.54</v>
      </c>
      <c r="H7" s="6">
        <v>757906.89</v>
      </c>
      <c r="I7" s="6">
        <v>297573.59999999998</v>
      </c>
      <c r="J7" s="6">
        <v>4444278.25</v>
      </c>
      <c r="K7" s="6">
        <v>3146361.17</v>
      </c>
      <c r="L7" s="6">
        <v>649167.02</v>
      </c>
      <c r="M7" s="1">
        <v>6159726.8700000001</v>
      </c>
    </row>
    <row r="8" spans="1:13" x14ac:dyDescent="0.25">
      <c r="A8" s="21" t="s">
        <v>72</v>
      </c>
      <c r="B8" s="22">
        <f t="shared" ref="B8:B12" si="0">SUM(C8:M8)</f>
        <v>393619.04000000004</v>
      </c>
      <c r="C8" s="7">
        <v>29743.8</v>
      </c>
      <c r="D8" s="6">
        <v>22768.5</v>
      </c>
      <c r="E8" s="6">
        <v>41976.42</v>
      </c>
      <c r="F8" s="6">
        <v>25132.799999999999</v>
      </c>
      <c r="G8" s="6"/>
      <c r="H8" s="6">
        <v>7589.9</v>
      </c>
      <c r="I8" s="6"/>
      <c r="J8" s="6">
        <v>89617.21</v>
      </c>
      <c r="K8" s="6">
        <v>52260.5</v>
      </c>
      <c r="M8" s="1">
        <v>124529.91</v>
      </c>
    </row>
    <row r="9" spans="1:13" x14ac:dyDescent="0.25">
      <c r="A9" s="21" t="s">
        <v>73</v>
      </c>
      <c r="B9" s="22">
        <f t="shared" si="0"/>
        <v>239180.4</v>
      </c>
      <c r="C9" s="7"/>
      <c r="D9" s="6"/>
      <c r="E9" s="6">
        <v>66120</v>
      </c>
      <c r="F9" s="6">
        <v>50346</v>
      </c>
      <c r="G9" s="6"/>
      <c r="H9" s="6"/>
      <c r="I9" s="6"/>
      <c r="J9" s="6">
        <v>56160</v>
      </c>
      <c r="K9" s="6"/>
      <c r="M9" s="1">
        <v>66554.399999999994</v>
      </c>
    </row>
    <row r="10" spans="1:13" x14ac:dyDescent="0.25">
      <c r="A10" s="21" t="s">
        <v>74</v>
      </c>
      <c r="B10" s="22">
        <f t="shared" si="0"/>
        <v>300257.15000000002</v>
      </c>
      <c r="C10" s="7">
        <v>18592.75</v>
      </c>
      <c r="D10" s="6"/>
      <c r="E10" s="6">
        <v>37809.120000000003</v>
      </c>
      <c r="F10" s="6">
        <v>56012</v>
      </c>
      <c r="G10" s="6"/>
      <c r="H10" s="6"/>
      <c r="I10" s="6"/>
      <c r="J10" s="6">
        <v>67252.53</v>
      </c>
      <c r="K10" s="6">
        <v>54036.35</v>
      </c>
      <c r="M10" s="1">
        <v>66554.399999999994</v>
      </c>
    </row>
    <row r="11" spans="1:13" x14ac:dyDescent="0.25">
      <c r="A11" s="21" t="s">
        <v>75</v>
      </c>
      <c r="B11" s="22">
        <f t="shared" si="0"/>
        <v>2396074.12</v>
      </c>
      <c r="C11" s="7">
        <v>15993.47</v>
      </c>
      <c r="D11" s="6">
        <v>42023.96</v>
      </c>
      <c r="E11" s="6">
        <v>22936.85</v>
      </c>
      <c r="F11" s="6">
        <v>872904.19</v>
      </c>
      <c r="G11" s="6">
        <v>17390</v>
      </c>
      <c r="H11" s="6">
        <v>26460</v>
      </c>
      <c r="I11" s="6">
        <v>6790.14</v>
      </c>
      <c r="J11" s="6">
        <v>112652.28</v>
      </c>
      <c r="K11" s="6">
        <v>99136.85</v>
      </c>
      <c r="L11" s="1">
        <v>22100</v>
      </c>
      <c r="M11" s="1">
        <v>1157686.3799999999</v>
      </c>
    </row>
    <row r="12" spans="1:13" x14ac:dyDescent="0.25">
      <c r="A12" s="21" t="s">
        <v>76</v>
      </c>
      <c r="B12" s="22">
        <f t="shared" si="0"/>
        <v>27512399.07</v>
      </c>
      <c r="C12" s="7">
        <f>SUM(C7:C11)</f>
        <v>863287.74</v>
      </c>
      <c r="D12" s="7">
        <f t="shared" ref="D12:M12" si="1">SUM(D7:D11)</f>
        <v>1418333.24</v>
      </c>
      <c r="E12" s="7">
        <f t="shared" si="1"/>
        <v>3003015.12</v>
      </c>
      <c r="F12" s="7">
        <f t="shared" si="1"/>
        <v>4264218.7799999993</v>
      </c>
      <c r="G12" s="7">
        <f t="shared" si="1"/>
        <v>499149.54</v>
      </c>
      <c r="H12" s="7">
        <f t="shared" si="1"/>
        <v>791956.79</v>
      </c>
      <c r="I12" s="7">
        <f t="shared" si="1"/>
        <v>304363.74</v>
      </c>
      <c r="J12" s="7">
        <f t="shared" si="1"/>
        <v>4769960.2700000005</v>
      </c>
      <c r="K12" s="7">
        <f t="shared" si="1"/>
        <v>3351794.87</v>
      </c>
      <c r="L12" s="7">
        <f t="shared" si="1"/>
        <v>671267.02</v>
      </c>
      <c r="M12" s="7">
        <f t="shared" si="1"/>
        <v>7575051.9600000009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18"/>
  <sheetViews>
    <sheetView workbookViewId="0">
      <selection activeCell="B11" sqref="B11:C11"/>
    </sheetView>
  </sheetViews>
  <sheetFormatPr defaultRowHeight="15" x14ac:dyDescent="0.25"/>
  <cols>
    <col min="1" max="1" width="33.28515625" customWidth="1"/>
    <col min="2" max="2" width="23.140625" customWidth="1"/>
    <col min="3" max="3" width="25" customWidth="1"/>
  </cols>
  <sheetData>
    <row r="1" spans="1:3" x14ac:dyDescent="0.25">
      <c r="C1" s="42" t="s">
        <v>132</v>
      </c>
    </row>
    <row r="2" spans="1:3" ht="18" x14ac:dyDescent="0.25">
      <c r="A2" s="58" t="s">
        <v>85</v>
      </c>
      <c r="B2" s="58"/>
      <c r="C2" s="58"/>
    </row>
    <row r="5" spans="1:3" ht="33" x14ac:dyDescent="0.25">
      <c r="A5" s="12" t="s">
        <v>0</v>
      </c>
      <c r="B5" s="12" t="s">
        <v>79</v>
      </c>
      <c r="C5" s="12" t="s">
        <v>80</v>
      </c>
    </row>
    <row r="6" spans="1:3" ht="16.5" x14ac:dyDescent="0.25">
      <c r="A6" s="12">
        <v>1</v>
      </c>
      <c r="B6" s="12" t="s">
        <v>70</v>
      </c>
      <c r="C6" s="12" t="s">
        <v>84</v>
      </c>
    </row>
    <row r="7" spans="1:3" ht="33" x14ac:dyDescent="0.3">
      <c r="A7" s="15" t="s">
        <v>127</v>
      </c>
      <c r="B7" s="40"/>
      <c r="C7" s="40"/>
    </row>
    <row r="8" spans="1:3" ht="16.5" x14ac:dyDescent="0.3">
      <c r="A8" s="15" t="s">
        <v>128</v>
      </c>
      <c r="B8" s="40">
        <v>435679.34</v>
      </c>
      <c r="C8" s="40">
        <v>1660697.84</v>
      </c>
    </row>
    <row r="9" spans="1:3" ht="16.5" x14ac:dyDescent="0.3">
      <c r="A9" s="15" t="s">
        <v>129</v>
      </c>
      <c r="B9" s="40">
        <v>23082.9</v>
      </c>
      <c r="C9" s="40">
        <v>446688</v>
      </c>
    </row>
    <row r="10" spans="1:3" ht="33" x14ac:dyDescent="0.3">
      <c r="A10" s="15" t="s">
        <v>130</v>
      </c>
      <c r="B10" s="40">
        <v>0</v>
      </c>
      <c r="C10" s="40"/>
    </row>
    <row r="11" spans="1:3" ht="33" x14ac:dyDescent="0.25">
      <c r="A11" s="12" t="s">
        <v>86</v>
      </c>
      <c r="B11" s="41">
        <f>B8+B9</f>
        <v>458762.24000000005</v>
      </c>
      <c r="C11" s="41">
        <f t="shared" ref="C11" si="0">C8+C9</f>
        <v>2107385.84</v>
      </c>
    </row>
    <row r="12" spans="1:3" x14ac:dyDescent="0.25">
      <c r="A12" s="3"/>
      <c r="B12" s="3"/>
      <c r="C12" s="3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9"/>
  <sheetViews>
    <sheetView workbookViewId="0">
      <selection activeCell="B38" sqref="B38"/>
    </sheetView>
  </sheetViews>
  <sheetFormatPr defaultRowHeight="15" x14ac:dyDescent="0.25"/>
  <cols>
    <col min="1" max="1" width="17.140625" customWidth="1"/>
    <col min="2" max="2" width="16" customWidth="1"/>
    <col min="3" max="3" width="15.42578125" customWidth="1"/>
    <col min="4" max="4" width="22.42578125" customWidth="1"/>
  </cols>
  <sheetData>
    <row r="1" spans="1:4" x14ac:dyDescent="0.25">
      <c r="D1" s="42" t="s">
        <v>131</v>
      </c>
    </row>
    <row r="2" spans="1:4" ht="17.25" x14ac:dyDescent="0.25">
      <c r="A2" s="59" t="s">
        <v>93</v>
      </c>
      <c r="B2" s="59"/>
      <c r="C2" s="59"/>
      <c r="D2" s="59"/>
    </row>
    <row r="3" spans="1:4" ht="16.5" x14ac:dyDescent="0.3">
      <c r="A3" s="11"/>
      <c r="B3" s="11"/>
      <c r="C3" s="11"/>
      <c r="D3" s="11"/>
    </row>
    <row r="4" spans="1:4" ht="16.5" x14ac:dyDescent="0.3">
      <c r="A4" s="11"/>
      <c r="B4" s="11"/>
      <c r="C4" s="11"/>
      <c r="D4" s="11"/>
    </row>
    <row r="5" spans="1:4" ht="24.6" customHeight="1" x14ac:dyDescent="0.25">
      <c r="A5" s="12" t="s">
        <v>63</v>
      </c>
      <c r="B5" s="12" t="s">
        <v>76</v>
      </c>
      <c r="C5" s="12" t="s">
        <v>94</v>
      </c>
      <c r="D5" s="12" t="s">
        <v>119</v>
      </c>
    </row>
    <row r="6" spans="1:4" ht="16.5" x14ac:dyDescent="0.25">
      <c r="A6" s="12" t="s">
        <v>62</v>
      </c>
      <c r="B6" s="12" t="s">
        <v>56</v>
      </c>
      <c r="C6" s="12" t="s">
        <v>57</v>
      </c>
      <c r="D6" s="12" t="s">
        <v>58</v>
      </c>
    </row>
    <row r="7" spans="1:4" ht="25.5" x14ac:dyDescent="0.3">
      <c r="A7" s="16" t="s">
        <v>151</v>
      </c>
      <c r="B7" s="14">
        <v>20395662.829999998</v>
      </c>
      <c r="C7" s="14"/>
      <c r="D7" s="14"/>
    </row>
    <row r="8" spans="1:4" ht="16.5" x14ac:dyDescent="0.3">
      <c r="A8" s="17" t="s">
        <v>118</v>
      </c>
      <c r="B8" s="14">
        <v>1625633.41</v>
      </c>
      <c r="C8" s="14"/>
      <c r="D8" s="14"/>
    </row>
    <row r="9" spans="1:4" ht="16.5" x14ac:dyDescent="0.3">
      <c r="A9" s="18" t="s">
        <v>61</v>
      </c>
      <c r="B9" s="14">
        <f>B7+B8</f>
        <v>22021296.239999998</v>
      </c>
      <c r="C9" s="14"/>
      <c r="D9" s="14"/>
    </row>
  </sheetData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17"/>
  <sheetViews>
    <sheetView tabSelected="1" topLeftCell="A7" workbookViewId="0">
      <selection activeCell="A8" sqref="A8"/>
    </sheetView>
  </sheetViews>
  <sheetFormatPr defaultRowHeight="15" x14ac:dyDescent="0.25"/>
  <cols>
    <col min="1" max="1" width="34.5703125" customWidth="1"/>
    <col min="2" max="2" width="17.7109375" customWidth="1"/>
    <col min="3" max="3" width="15.140625" customWidth="1"/>
    <col min="4" max="4" width="14.85546875" customWidth="1"/>
    <col min="5" max="5" width="17.85546875" customWidth="1"/>
    <col min="6" max="6" width="19.7109375" customWidth="1"/>
  </cols>
  <sheetData>
    <row r="2" spans="1:6" x14ac:dyDescent="0.25">
      <c r="F2" s="42" t="s">
        <v>153</v>
      </c>
    </row>
    <row r="3" spans="1:6" ht="90" customHeight="1" x14ac:dyDescent="0.25">
      <c r="A3" s="60" t="s">
        <v>152</v>
      </c>
      <c r="B3" s="60"/>
      <c r="C3" s="60"/>
      <c r="D3" s="60"/>
      <c r="E3" s="60"/>
    </row>
    <row r="4" spans="1:6" ht="16.5" x14ac:dyDescent="0.3">
      <c r="A4" s="11"/>
      <c r="B4" s="11"/>
      <c r="C4" s="11"/>
      <c r="D4" s="11"/>
      <c r="E4" s="11"/>
    </row>
    <row r="5" spans="1:6" ht="16.5" x14ac:dyDescent="0.3">
      <c r="A5" s="11"/>
      <c r="B5" s="11"/>
      <c r="C5" s="11"/>
      <c r="D5" s="11"/>
      <c r="E5" s="11"/>
    </row>
    <row r="6" spans="1:6" ht="49.5" customHeight="1" x14ac:dyDescent="0.25">
      <c r="A6" s="47" t="s">
        <v>0</v>
      </c>
      <c r="B6" s="12" t="s">
        <v>134</v>
      </c>
      <c r="C6" s="47" t="s">
        <v>135</v>
      </c>
      <c r="D6" s="47" t="s">
        <v>136</v>
      </c>
      <c r="E6" s="12" t="s">
        <v>137</v>
      </c>
    </row>
    <row r="7" spans="1:6" ht="16.5" x14ac:dyDescent="0.3">
      <c r="A7" s="45">
        <v>1</v>
      </c>
      <c r="B7" s="45" t="s">
        <v>70</v>
      </c>
      <c r="C7" s="45" t="s">
        <v>84</v>
      </c>
      <c r="D7" s="45" t="s">
        <v>138</v>
      </c>
      <c r="E7" s="45" t="s">
        <v>139</v>
      </c>
    </row>
    <row r="8" spans="1:6" ht="33.75" customHeight="1" x14ac:dyDescent="0.3">
      <c r="A8" s="46" t="s">
        <v>140</v>
      </c>
      <c r="B8" s="14">
        <v>417217.12</v>
      </c>
      <c r="C8" s="14"/>
      <c r="D8" s="49"/>
      <c r="E8" s="14">
        <v>417217.12</v>
      </c>
    </row>
    <row r="9" spans="1:6" ht="34.5" customHeight="1" x14ac:dyDescent="0.3">
      <c r="A9" s="48" t="s">
        <v>141</v>
      </c>
      <c r="B9" s="14"/>
      <c r="C9" s="14"/>
      <c r="D9" s="14"/>
      <c r="E9" s="14"/>
    </row>
    <row r="10" spans="1:6" ht="16.5" x14ac:dyDescent="0.3">
      <c r="A10" s="46" t="s">
        <v>142</v>
      </c>
      <c r="B10" s="14"/>
      <c r="C10" s="14"/>
      <c r="D10" s="14"/>
      <c r="E10" s="14"/>
    </row>
    <row r="11" spans="1:6" ht="16.5" x14ac:dyDescent="0.3">
      <c r="A11" s="46" t="s">
        <v>143</v>
      </c>
      <c r="B11" s="14"/>
      <c r="C11" s="14"/>
      <c r="D11" s="14"/>
      <c r="E11" s="14"/>
    </row>
    <row r="12" spans="1:6" ht="35.25" customHeight="1" x14ac:dyDescent="0.3">
      <c r="A12" s="48" t="s">
        <v>144</v>
      </c>
      <c r="B12" s="14">
        <v>7626</v>
      </c>
      <c r="C12" s="14"/>
      <c r="D12" s="14"/>
      <c r="E12" s="14">
        <v>7626</v>
      </c>
    </row>
    <row r="13" spans="1:6" ht="31.5" customHeight="1" x14ac:dyDescent="0.3">
      <c r="A13" s="48" t="s">
        <v>145</v>
      </c>
      <c r="B13" s="14"/>
      <c r="C13" s="14"/>
      <c r="D13" s="14"/>
      <c r="E13" s="14"/>
    </row>
    <row r="14" spans="1:6" ht="16.5" x14ac:dyDescent="0.3">
      <c r="A14" s="46" t="s">
        <v>146</v>
      </c>
      <c r="B14" s="14"/>
      <c r="C14" s="14"/>
      <c r="D14" s="14"/>
      <c r="E14" s="14"/>
    </row>
    <row r="15" spans="1:6" ht="16.5" x14ac:dyDescent="0.3">
      <c r="A15" s="46" t="s">
        <v>147</v>
      </c>
      <c r="B15" s="14"/>
      <c r="C15" s="14"/>
      <c r="D15" s="14"/>
      <c r="E15" s="14"/>
    </row>
    <row r="16" spans="1:6" ht="40.5" customHeight="1" x14ac:dyDescent="0.3">
      <c r="A16" s="48" t="s">
        <v>148</v>
      </c>
      <c r="B16" s="14"/>
      <c r="C16" s="14"/>
      <c r="D16" s="14"/>
      <c r="E16" s="14"/>
    </row>
    <row r="17" spans="1:5" ht="16.5" x14ac:dyDescent="0.3">
      <c r="A17" s="46" t="s">
        <v>149</v>
      </c>
      <c r="B17" s="14"/>
      <c r="C17" s="14"/>
      <c r="D17" s="14"/>
      <c r="E17" s="14"/>
    </row>
  </sheetData>
  <mergeCells count="1">
    <mergeCell ref="A3:E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tabela 1 i 2</vt:lpstr>
      <vt:lpstr>tabela 3</vt:lpstr>
      <vt:lpstr>tabela 4</vt:lpstr>
      <vt:lpstr>tabela 5</vt:lpstr>
      <vt:lpstr>Tabela 7</vt:lpstr>
      <vt:lpstr>tabela 6</vt:lpstr>
      <vt:lpstr>tabela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</dc:creator>
  <cp:lastModifiedBy>Madzia</cp:lastModifiedBy>
  <cp:lastPrinted>2021-05-05T06:25:35Z</cp:lastPrinted>
  <dcterms:created xsi:type="dcterms:W3CDTF">2019-01-23T17:02:46Z</dcterms:created>
  <dcterms:modified xsi:type="dcterms:W3CDTF">2021-05-13T08:02:55Z</dcterms:modified>
</cp:coreProperties>
</file>